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71" windowWidth="11100" windowHeight="7110" activeTab="0"/>
  </bookViews>
  <sheets>
    <sheet name="Środki trwałe" sheetId="1" r:id="rId1"/>
    <sheet name="Umorzenie" sheetId="2" r:id="rId2"/>
    <sheet name="Fundusz zakładu" sheetId="3" r:id="rId3"/>
    <sheet name="Czynne rozliczenia międzyokreso" sheetId="4" r:id="rId4"/>
    <sheet name="Fundusz założycielski" sheetId="5" r:id="rId5"/>
    <sheet name="Struktura środków pieniężnych" sheetId="6" r:id="rId6"/>
    <sheet name="Przychody ze sprz.prod." sheetId="7" r:id="rId7"/>
    <sheet name=".Odpisy aktual.wart.należ." sheetId="8" r:id="rId8"/>
    <sheet name="Podstawa pdop" sheetId="9" r:id="rId9"/>
    <sheet name="Przecięt.zatrud.-gr.zawod." sheetId="10" r:id="rId10"/>
    <sheet name=".Dane o stanie rezerw" sheetId="11" r:id="rId11"/>
  </sheets>
  <definedNames>
    <definedName name="_xlnm.Print_Area" localSheetId="2">'Fundusz zakładu'!$A$2:$B$52</definedName>
    <definedName name="_xlnm.Print_Area" localSheetId="6">'Przychody ze sprz.prod.'!$A$1:$F$42</definedName>
    <definedName name="_xlnm.Print_Area" localSheetId="0">'Środki trwałe'!$A$1:$N$17</definedName>
    <definedName name="_xlnm.Print_Area" localSheetId="1">'Umorzenie'!$A$1:$M$18</definedName>
  </definedNames>
  <calcPr fullCalcOnLoad="1"/>
</workbook>
</file>

<file path=xl/sharedStrings.xml><?xml version="1.0" encoding="utf-8"?>
<sst xmlns="http://schemas.openxmlformats.org/spreadsheetml/2006/main" count="324" uniqueCount="265">
  <si>
    <t>Lp.</t>
  </si>
  <si>
    <t>Przychody</t>
  </si>
  <si>
    <t>Rozchody</t>
  </si>
  <si>
    <t>Wartości niematerialne i prawne</t>
  </si>
  <si>
    <t>Środki trwałe</t>
  </si>
  <si>
    <t>c) urządzenia techniczne i maszyny</t>
  </si>
  <si>
    <t>d) środki transportu</t>
  </si>
  <si>
    <t>Określenie grupy składników majątku trwałego</t>
  </si>
  <si>
    <t>Zwiększenia</t>
  </si>
  <si>
    <t>Zmniejszenia</t>
  </si>
  <si>
    <t>z aktuali-zacji wyceny</t>
  </si>
  <si>
    <t>razem</t>
  </si>
  <si>
    <t>sprzedaż</t>
  </si>
  <si>
    <t>likwidacja</t>
  </si>
  <si>
    <t xml:space="preserve">Stan na </t>
  </si>
  <si>
    <t xml:space="preserve">roku </t>
  </si>
  <si>
    <t>obrotowego</t>
  </si>
  <si>
    <t>Wyszczególnienie</t>
  </si>
  <si>
    <t>Fundusz</t>
  </si>
  <si>
    <t xml:space="preserve">Treść </t>
  </si>
  <si>
    <t>zakładu</t>
  </si>
  <si>
    <t>Treść</t>
  </si>
  <si>
    <t>poczatek</t>
  </si>
  <si>
    <t>Rozwią-</t>
  </si>
  <si>
    <t>koniec</t>
  </si>
  <si>
    <t>roku obroto-</t>
  </si>
  <si>
    <t>zanie</t>
  </si>
  <si>
    <t>wego</t>
  </si>
  <si>
    <t>Tytuły</t>
  </si>
  <si>
    <t>1.</t>
  </si>
  <si>
    <t>2.</t>
  </si>
  <si>
    <t xml:space="preserve">    pozostałych usług</t>
  </si>
  <si>
    <t>b) budynki, lokale i obiekty inżynierii lądowej i wodnej</t>
  </si>
  <si>
    <t>e) inne środki trwałe</t>
  </si>
  <si>
    <t>Środki trwałe w budowie</t>
  </si>
  <si>
    <t>Inwestycje długoterminowe</t>
  </si>
  <si>
    <t>pozostałe rozchody</t>
  </si>
  <si>
    <t>z bezpośred-niego zakupu</t>
  </si>
  <si>
    <t>z inwestycji</t>
  </si>
  <si>
    <t>z leasingu finansowego</t>
  </si>
  <si>
    <t>darowizny</t>
  </si>
  <si>
    <t>Razem zwiększenia wartości początkowej</t>
  </si>
  <si>
    <t>a) grunty (w tym prawo użytkowania wieczystego gruntu)</t>
  </si>
  <si>
    <t xml:space="preserve">     świadczeń zdrowotnych</t>
  </si>
  <si>
    <t xml:space="preserve">     towarów i materiałów</t>
  </si>
  <si>
    <t xml:space="preserve">     w tym:</t>
  </si>
  <si>
    <t xml:space="preserve">      w tym:</t>
  </si>
  <si>
    <t xml:space="preserve">       podatku dochodowego</t>
  </si>
  <si>
    <t xml:space="preserve">       i podobne</t>
  </si>
  <si>
    <t xml:space="preserve">       - długoterminowe</t>
  </si>
  <si>
    <t xml:space="preserve">       - krotkoterminowe</t>
  </si>
  <si>
    <t xml:space="preserve">   </t>
  </si>
  <si>
    <t xml:space="preserve">     (aktywów)</t>
  </si>
  <si>
    <t xml:space="preserve">      - długoterminowe</t>
  </si>
  <si>
    <t xml:space="preserve"> Pracownicy  ogółem </t>
  </si>
  <si>
    <t xml:space="preserve"> 1. Stan na początek roku obrotowego</t>
  </si>
  <si>
    <t xml:space="preserve"> 3. Zmniejszenia :</t>
  </si>
  <si>
    <t xml:space="preserve"> Stan na koniec roku obrotowego</t>
  </si>
  <si>
    <t xml:space="preserve"> 1. Rezerwy na zobowiązania:</t>
  </si>
  <si>
    <t xml:space="preserve">   a. Rezerwa z tytułu odroczonego </t>
  </si>
  <si>
    <t xml:space="preserve">   b. Rezerwa na świadczenia emerytalne </t>
  </si>
  <si>
    <t xml:space="preserve">   c. Pozostałe rezerwy</t>
  </si>
  <si>
    <t xml:space="preserve">    a/ od dłużników postawionych w stan</t>
  </si>
  <si>
    <t xml:space="preserve">        likwidacji lub stan upadłości</t>
  </si>
  <si>
    <t xml:space="preserve">    b/ od dłużników w przypadku oddalenia</t>
  </si>
  <si>
    <t xml:space="preserve">        wniosku o ogłoszenie upadłości</t>
  </si>
  <si>
    <t>%</t>
  </si>
  <si>
    <t>Dynamika</t>
  </si>
  <si>
    <t xml:space="preserve">     Lekarze</t>
  </si>
  <si>
    <t xml:space="preserve">     Pielęgniarki</t>
  </si>
  <si>
    <t xml:space="preserve">     Pozostały personel medyczny</t>
  </si>
  <si>
    <t xml:space="preserve"> 1. Długoterminowe rozliczenia międzyokresowe </t>
  </si>
  <si>
    <t xml:space="preserve"> 2. Krótkoterminowe rozliczenia międzyokresowe</t>
  </si>
  <si>
    <t xml:space="preserve"> 3. Inne rozliczenia międzyokresowe</t>
  </si>
  <si>
    <t xml:space="preserve">     b. Inne rozliczenia międzyokresowe</t>
  </si>
  <si>
    <t xml:space="preserve">         w tym:</t>
  </si>
  <si>
    <t xml:space="preserve">     a. Aktywa z tytułu odroczonego podatku </t>
  </si>
  <si>
    <t xml:space="preserve">         dochodowego</t>
  </si>
  <si>
    <t>pozostałe zmniej-szenia</t>
  </si>
  <si>
    <t xml:space="preserve">    a) z zysku</t>
  </si>
  <si>
    <t>Stru-ktura</t>
  </si>
  <si>
    <t>Razem zmniejszenia wartości początkowej</t>
  </si>
  <si>
    <t xml:space="preserve"> 2. Zwiększenia :</t>
  </si>
  <si>
    <t>Razem</t>
  </si>
  <si>
    <t xml:space="preserve"> Szczegółowy zakres wartości grup rodzajowych środków trwałych, wartości niematerialnych i prawnych, inwestycji długoterminowych </t>
  </si>
  <si>
    <t>Załącznik nr1</t>
  </si>
  <si>
    <t xml:space="preserve"> Szczegółowy zakres wartości umorzenia grup rodzajowych środków trwałych, wartości niematerialnych i prawnych </t>
  </si>
  <si>
    <t>Załącznik nr 2</t>
  </si>
  <si>
    <t>Środki pieniężne w kasie</t>
  </si>
  <si>
    <t>Środki pieniężne na rachunkach bankowych</t>
  </si>
  <si>
    <t>w tym:</t>
  </si>
  <si>
    <t>Rachunek bieżący</t>
  </si>
  <si>
    <t>Rachunki pomocnicze :</t>
  </si>
  <si>
    <t>ZFŚS</t>
  </si>
  <si>
    <t>Inwestycyjny</t>
  </si>
  <si>
    <t>Wadia, depozyty</t>
  </si>
  <si>
    <t>Lokaty</t>
  </si>
  <si>
    <t>Weksle</t>
  </si>
  <si>
    <t>Czeki</t>
  </si>
  <si>
    <t>Środki pieniężne w drodze</t>
  </si>
  <si>
    <t>OGÓŁEM</t>
  </si>
  <si>
    <t>Inne środki pieniężne:</t>
  </si>
  <si>
    <t xml:space="preserve"> Odpisy aktualizyjące wartość należności</t>
  </si>
  <si>
    <t xml:space="preserve"> Wykaz czynnych  rozliczeń międzyokresowych</t>
  </si>
  <si>
    <t xml:space="preserve">            - programy komputerowe</t>
  </si>
  <si>
    <t xml:space="preserve">      - opłacone z góry prenumeraty</t>
  </si>
  <si>
    <t xml:space="preserve">  Stan i zmiany funduszu zakładu</t>
  </si>
  <si>
    <t>Załącznik nr 11</t>
  </si>
  <si>
    <t>Załącznik nr 9</t>
  </si>
  <si>
    <t xml:space="preserve"> Struktura rzeczowa (rodzaje działalności) przychodów netto ze sprzedaży produktów, towarów</t>
  </si>
  <si>
    <t>Załącznik nr 10</t>
  </si>
  <si>
    <t xml:space="preserve">Razem </t>
  </si>
  <si>
    <t>Lp</t>
  </si>
  <si>
    <t>Załącznik nr 13</t>
  </si>
  <si>
    <t>Kwota</t>
  </si>
  <si>
    <t>I</t>
  </si>
  <si>
    <t>przychody ze sprzedaży produktów</t>
  </si>
  <si>
    <t>przychody ze sprzedaży towarów i materiałów</t>
  </si>
  <si>
    <t>pozostałe przychody operacyjne</t>
  </si>
  <si>
    <t>przychody finansowe</t>
  </si>
  <si>
    <t>zyski nadzwyczajne</t>
  </si>
  <si>
    <t>II</t>
  </si>
  <si>
    <t>umorzenie zob.z tyt. PFRON-u</t>
  </si>
  <si>
    <t>III</t>
  </si>
  <si>
    <t>A</t>
  </si>
  <si>
    <t>Księgowa wartość kosztów</t>
  </si>
  <si>
    <t>pozostałe koszty operacyjne</t>
  </si>
  <si>
    <t>koszty finansowe</t>
  </si>
  <si>
    <t>straty nadzwyczajne</t>
  </si>
  <si>
    <t>IV</t>
  </si>
  <si>
    <t>Wydatki nie stanowiące kup</t>
  </si>
  <si>
    <t>odsetki budżetowe</t>
  </si>
  <si>
    <t>zasądzona renta</t>
  </si>
  <si>
    <t>koszty egzekucyjne</t>
  </si>
  <si>
    <t>B</t>
  </si>
  <si>
    <t>C</t>
  </si>
  <si>
    <t>Podstawa opodatkowania (dochód/strata) A-B</t>
  </si>
  <si>
    <t xml:space="preserve">     Personel wyższy medyczny</t>
  </si>
  <si>
    <t xml:space="preserve">     Technicy medyczni</t>
  </si>
  <si>
    <t xml:space="preserve">     Personel adm.ekonom. I techniczny</t>
  </si>
  <si>
    <t xml:space="preserve">    Pracownicy gospodarczy i obsługi</t>
  </si>
  <si>
    <t xml:space="preserve">    Lekarze rezydenci</t>
  </si>
  <si>
    <t xml:space="preserve">    Lekarze stażyści</t>
  </si>
  <si>
    <t xml:space="preserve"> I. Przychody ze sprzedaży</t>
  </si>
  <si>
    <t xml:space="preserve">      1.  Świadczenia szpitalne</t>
  </si>
  <si>
    <t xml:space="preserve">       2. Porady specjalistyczne</t>
  </si>
  <si>
    <t xml:space="preserve">       3. Diagnostyka</t>
  </si>
  <si>
    <t xml:space="preserve"> III. Przychody ze sprzedaży</t>
  </si>
  <si>
    <t xml:space="preserve"> IV. Przychody ze sprzedaży</t>
  </si>
  <si>
    <t xml:space="preserve"> Razem (I+II+III+IV)</t>
  </si>
  <si>
    <t>Załącznik nr 6</t>
  </si>
  <si>
    <t>Załącznik nr 8</t>
  </si>
  <si>
    <t xml:space="preserve">Załącznik nr 7 </t>
  </si>
  <si>
    <t>odsetki naliczone</t>
  </si>
  <si>
    <t>751-2</t>
  </si>
  <si>
    <t>407-1</t>
  </si>
  <si>
    <t>406-3</t>
  </si>
  <si>
    <t>404-3</t>
  </si>
  <si>
    <t>rozwiązanie odpisów aktualizujących</t>
  </si>
  <si>
    <t xml:space="preserve">    c/ od pozostałych dłużników</t>
  </si>
  <si>
    <t xml:space="preserve">        prawdopodobieństwa nieściagalności</t>
  </si>
  <si>
    <r>
      <t xml:space="preserve">      Razem</t>
    </r>
    <r>
      <rPr>
        <sz val="10"/>
        <rFont val="Arial CE"/>
        <family val="0"/>
      </rPr>
      <t xml:space="preserve"> </t>
    </r>
  </si>
  <si>
    <t xml:space="preserve">    d/  kwota odpisu ogólnego aktualizującego</t>
  </si>
  <si>
    <t xml:space="preserve">        należności przeterminowanych od osób  </t>
  </si>
  <si>
    <t xml:space="preserve">        fizycznych o znacznym stopniu</t>
  </si>
  <si>
    <t>Fundusz założycielski</t>
  </si>
  <si>
    <t>Różnica          ( 3 - 2 )</t>
  </si>
  <si>
    <t xml:space="preserve"> II. Przychody z tytułu środków</t>
  </si>
  <si>
    <t xml:space="preserve">      - krótkoterminowe (podatek vat)</t>
  </si>
  <si>
    <t>760-8</t>
  </si>
  <si>
    <t>750-4,760-4</t>
  </si>
  <si>
    <t>760-14</t>
  </si>
  <si>
    <t>zmniejszenie kosztów egzekucji komorn.</t>
  </si>
  <si>
    <t xml:space="preserve">amortyzacja aktywów trwałych </t>
  </si>
  <si>
    <t>środki nie przekazane na r-k bankowy ZFŚS</t>
  </si>
  <si>
    <t>kary i odszkodowania</t>
  </si>
  <si>
    <t>koszty administracyjne, egzekucyjne ZUS,US</t>
  </si>
  <si>
    <t>761-16</t>
  </si>
  <si>
    <t>761-99</t>
  </si>
  <si>
    <t>751-1</t>
  </si>
  <si>
    <t>odsetki naliczone (kontrahenci)</t>
  </si>
  <si>
    <t>751-8,761-6</t>
  </si>
  <si>
    <t>utworzenie odpisu od należności</t>
  </si>
  <si>
    <t>761-5</t>
  </si>
  <si>
    <t>umorzone i przedawnione należności</t>
  </si>
  <si>
    <t>koszty PFRON</t>
  </si>
  <si>
    <t>koszty działalności podstawowej</t>
  </si>
  <si>
    <t>wartość sprzedanych towarów i materiałów</t>
  </si>
  <si>
    <t>Przychody zwiększające podstawę opodatkowania</t>
  </si>
  <si>
    <t>odsetki wpłacone przez kontrahentów</t>
  </si>
  <si>
    <t>V</t>
  </si>
  <si>
    <t>Wydatki zwiększające kup</t>
  </si>
  <si>
    <t>zapłacone odsetki</t>
  </si>
  <si>
    <t>pozostałe przychody -w tym dotacje</t>
  </si>
  <si>
    <t xml:space="preserve">    b) zwiększenia wartości aktywów trwałych na skutek</t>
  </si>
  <si>
    <t xml:space="preserve">        ustawowego przeszacowania</t>
  </si>
  <si>
    <t xml:space="preserve">    a) pokrycie strat</t>
  </si>
  <si>
    <t xml:space="preserve">    b) zmniejszenia wartości aktywów trwałych na skutek</t>
  </si>
  <si>
    <t xml:space="preserve">      - remonty środków trwałych</t>
  </si>
  <si>
    <t xml:space="preserve">      - ubezpieczenia</t>
  </si>
  <si>
    <t xml:space="preserve">      - abonament telefoniczny</t>
  </si>
  <si>
    <t xml:space="preserve">      - bilety MPK</t>
  </si>
  <si>
    <t>Razem stan rozliczeń międzokresowych na koniec roku</t>
  </si>
  <si>
    <t xml:space="preserve"> Przeciętne zatrudnienie, z podziałem na grupy zawodowe</t>
  </si>
  <si>
    <t>pozostałe zwiększenia</t>
  </si>
  <si>
    <t>amortyzacja</t>
  </si>
  <si>
    <t xml:space="preserve">   a/ dotacje na inwestycje  </t>
  </si>
  <si>
    <t xml:space="preserve">   b/ dary mające charakter majątku trwałego</t>
  </si>
  <si>
    <t xml:space="preserve">   c/ dotacja na zakup środków trwałych - "Program doskonalenia diagnost. białaczek ostrych"</t>
  </si>
  <si>
    <t>Zmiany stanu</t>
  </si>
  <si>
    <t>na stażystów, rezydentów, ZSW</t>
  </si>
  <si>
    <t>Przychody, w tym:</t>
  </si>
  <si>
    <t>Przychody nie podlegające opodatkowaniu</t>
  </si>
  <si>
    <t>umorzony odpis ZFŚS</t>
  </si>
  <si>
    <t>761-1,2</t>
  </si>
  <si>
    <t>761-10,11</t>
  </si>
  <si>
    <t>761-3,9</t>
  </si>
  <si>
    <t>odsetki od pożyczki bankowej</t>
  </si>
  <si>
    <t>231-1</t>
  </si>
  <si>
    <t>nie wypłacone wynagrodzenia brutto</t>
  </si>
  <si>
    <t>761-22</t>
  </si>
  <si>
    <t>utworzenie rezerwy</t>
  </si>
  <si>
    <t>niezapłacony ZUS za 2007 rok</t>
  </si>
  <si>
    <t>231-1,240-08</t>
  </si>
  <si>
    <t>Stan na koniec roku 2008</t>
  </si>
  <si>
    <t>Przeciętna liczba zatrudnionych w 2008 roku</t>
  </si>
  <si>
    <t>Załącznik nr 5</t>
  </si>
  <si>
    <t>Załącznik nr 12</t>
  </si>
  <si>
    <t>2008 r.</t>
  </si>
  <si>
    <t>wypłacone wynagrodzenia za 2007 rok</t>
  </si>
  <si>
    <t>Przychody ZBA</t>
  </si>
  <si>
    <t>Przychody opodatkowane ( I-II+III +IV)</t>
  </si>
  <si>
    <t>VI</t>
  </si>
  <si>
    <t>Koszty podatkowe ZBA</t>
  </si>
  <si>
    <t>Koszty uzyskania przychodu ( III-IV+V+VI )</t>
  </si>
  <si>
    <t>Stan na początek roku 2009</t>
  </si>
  <si>
    <t>Stan na koniec roku 2009</t>
  </si>
  <si>
    <t>Wartość netto majątku trwałego na koniec roku 2009</t>
  </si>
  <si>
    <t>2009 rok</t>
  </si>
  <si>
    <t>Wrocław, 30.03.2010</t>
  </si>
  <si>
    <t>Struktura środków pieniężnych za rok 2009</t>
  </si>
  <si>
    <t xml:space="preserve">       i materiałówza 2009 rok.</t>
  </si>
  <si>
    <t>2009 r.</t>
  </si>
  <si>
    <t>za 2009 rok</t>
  </si>
  <si>
    <t>2009 / 2008</t>
  </si>
  <si>
    <t>Ustalenie podstawy pdop za rok 2009</t>
  </si>
  <si>
    <t>Wrocław, 30-03-2010</t>
  </si>
  <si>
    <t>w 2009 roku</t>
  </si>
  <si>
    <t>Przeciętna liczba zatrudnionych w 2009 roku</t>
  </si>
  <si>
    <t xml:space="preserve">   d/ dotacja na zakup środków trwałych - program "Polkard na rok 2009"</t>
  </si>
  <si>
    <t xml:space="preserve">   e/ dotacja "POLGRAFT"</t>
  </si>
  <si>
    <t xml:space="preserve">   f/ dotacje UM</t>
  </si>
  <si>
    <t xml:space="preserve">   g/ przyjęcie środków trwałych od ASzK we Wrocławiu</t>
  </si>
  <si>
    <t xml:space="preserve">      4. Nadlimity</t>
  </si>
  <si>
    <t xml:space="preserve">      5. Inne</t>
  </si>
  <si>
    <t>Dynamika 2009/2008</t>
  </si>
  <si>
    <t>Wrocław, 24-03-2010</t>
  </si>
  <si>
    <t xml:space="preserve"> 1. Odpisy od nal. z tyt. sprzedaży usług</t>
  </si>
  <si>
    <t xml:space="preserve">  2.Odpisy od pozost. należności</t>
  </si>
  <si>
    <t>750-2</t>
  </si>
  <si>
    <t>751-9</t>
  </si>
  <si>
    <t>odsetki od zajęć komorniczych</t>
  </si>
  <si>
    <t xml:space="preserve"> Dane o stanie rezerw według celu ich utworzenia na początek roku obrotowego, zwiększeniach, rozwiązaniu i stanie końcowym za 2009 rok</t>
  </si>
  <si>
    <t>Stan i zmiany funduszu założycielskiego (podstawowego)</t>
  </si>
  <si>
    <t>Wrocław, 26-05-2010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</si>
</sst>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00"/>
    <numFmt numFmtId="169" formatCode="0.0000"/>
    <numFmt numFmtId="170" formatCode="_-* #,##0.0\ _z_ł_-;\-* #,##0.0\ _z_ł_-;_-* &quot;-&quot;??\ _z_ł_-;_-@_-"/>
    <numFmt numFmtId="171" formatCode="_-* #,##0\ _z_ł_-;\-* #,##0\ _z_ł_-;_-* &quot;-&quot;??\ _z_ł_-;_-@_-"/>
    <numFmt numFmtId="172" formatCode="0.0%"/>
    <numFmt numFmtId="173" formatCode="#,##0.000"/>
    <numFmt numFmtId="174" formatCode="#,##0.00_ ;\-#,##0.00\ "/>
  </numFmts>
  <fonts count="5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i/>
      <sz val="10"/>
      <color indexed="9"/>
      <name val="Arial CE"/>
      <family val="0"/>
    </font>
    <font>
      <b/>
      <i/>
      <sz val="10"/>
      <name val="Arial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thin"/>
      <top style="medium"/>
      <bottom style="thin"/>
    </border>
    <border>
      <left style="double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22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/>
    </xf>
    <xf numFmtId="1" fontId="5" fillId="0" borderId="1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4" fontId="9" fillId="0" borderId="0" xfId="0" applyNumberFormat="1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1" fontId="6" fillId="0" borderId="1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/>
    </xf>
    <xf numFmtId="4" fontId="5" fillId="0" borderId="12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43" fontId="6" fillId="0" borderId="11" xfId="42" applyFont="1" applyBorder="1" applyAlignment="1">
      <alignment horizontal="center"/>
    </xf>
    <xf numFmtId="43" fontId="7" fillId="0" borderId="10" xfId="42" applyFont="1" applyBorder="1" applyAlignment="1">
      <alignment horizontal="center"/>
    </xf>
    <xf numFmtId="43" fontId="5" fillId="0" borderId="11" xfId="42" applyFont="1" applyBorder="1" applyAlignment="1">
      <alignment/>
    </xf>
    <xf numFmtId="43" fontId="5" fillId="0" borderId="10" xfId="42" applyFont="1" applyBorder="1" applyAlignment="1">
      <alignment/>
    </xf>
    <xf numFmtId="43" fontId="5" fillId="0" borderId="12" xfId="42" applyFont="1" applyBorder="1" applyAlignment="1">
      <alignment/>
    </xf>
    <xf numFmtId="43" fontId="6" fillId="0" borderId="10" xfId="42" applyFont="1" applyBorder="1" applyAlignment="1">
      <alignment/>
    </xf>
    <xf numFmtId="43" fontId="6" fillId="0" borderId="11" xfId="42" applyFont="1" applyBorder="1" applyAlignment="1">
      <alignment/>
    </xf>
    <xf numFmtId="43" fontId="6" fillId="0" borderId="24" xfId="42" applyFont="1" applyBorder="1" applyAlignment="1">
      <alignment horizontal="center"/>
    </xf>
    <xf numFmtId="43" fontId="7" fillId="0" borderId="26" xfId="42" applyFont="1" applyBorder="1" applyAlignment="1">
      <alignment horizontal="center"/>
    </xf>
    <xf numFmtId="43" fontId="5" fillId="0" borderId="24" xfId="42" applyFont="1" applyBorder="1" applyAlignment="1">
      <alignment/>
    </xf>
    <xf numFmtId="43" fontId="5" fillId="0" borderId="26" xfId="42" applyFont="1" applyBorder="1" applyAlignment="1">
      <alignment/>
    </xf>
    <xf numFmtId="43" fontId="5" fillId="0" borderId="32" xfId="42" applyFont="1" applyBorder="1" applyAlignment="1">
      <alignment/>
    </xf>
    <xf numFmtId="43" fontId="6" fillId="0" borderId="26" xfId="42" applyFont="1" applyBorder="1" applyAlignment="1">
      <alignment/>
    </xf>
    <xf numFmtId="43" fontId="6" fillId="0" borderId="24" xfId="42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9" fontId="6" fillId="0" borderId="24" xfId="54" applyFont="1" applyBorder="1" applyAlignment="1">
      <alignment horizontal="center"/>
    </xf>
    <xf numFmtId="172" fontId="6" fillId="0" borderId="24" xfId="54" applyNumberFormat="1" applyFont="1" applyBorder="1" applyAlignment="1">
      <alignment/>
    </xf>
    <xf numFmtId="172" fontId="5" fillId="0" borderId="24" xfId="54" applyNumberFormat="1" applyFont="1" applyBorder="1" applyAlignment="1">
      <alignment/>
    </xf>
    <xf numFmtId="0" fontId="6" fillId="0" borderId="13" xfId="0" applyFont="1" applyBorder="1" applyAlignment="1">
      <alignment/>
    </xf>
    <xf numFmtId="172" fontId="5" fillId="0" borderId="32" xfId="54" applyNumberFormat="1" applyFont="1" applyBorder="1" applyAlignment="1">
      <alignment/>
    </xf>
    <xf numFmtId="172" fontId="6" fillId="0" borderId="24" xfId="54" applyNumberFormat="1" applyFont="1" applyBorder="1" applyAlignment="1">
      <alignment horizontal="center"/>
    </xf>
    <xf numFmtId="172" fontId="6" fillId="0" borderId="26" xfId="54" applyNumberFormat="1" applyFont="1" applyBorder="1" applyAlignment="1">
      <alignment/>
    </xf>
    <xf numFmtId="9" fontId="6" fillId="0" borderId="14" xfId="54" applyFont="1" applyBorder="1" applyAlignment="1">
      <alignment horizontal="center"/>
    </xf>
    <xf numFmtId="9" fontId="7" fillId="0" borderId="30" xfId="54" applyFont="1" applyBorder="1" applyAlignment="1">
      <alignment horizontal="center"/>
    </xf>
    <xf numFmtId="9" fontId="5" fillId="0" borderId="14" xfId="54" applyFont="1" applyBorder="1" applyAlignment="1">
      <alignment/>
    </xf>
    <xf numFmtId="9" fontId="5" fillId="0" borderId="21" xfId="54" applyFont="1" applyBorder="1" applyAlignment="1">
      <alignment/>
    </xf>
    <xf numFmtId="9" fontId="6" fillId="0" borderId="30" xfId="54" applyFont="1" applyBorder="1" applyAlignment="1">
      <alignment/>
    </xf>
    <xf numFmtId="9" fontId="6" fillId="0" borderId="14" xfId="54" applyFont="1" applyBorder="1" applyAlignment="1">
      <alignment/>
    </xf>
    <xf numFmtId="2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174" fontId="1" fillId="0" borderId="29" xfId="42" applyNumberFormat="1" applyFont="1" applyBorder="1" applyAlignment="1">
      <alignment/>
    </xf>
    <xf numFmtId="2" fontId="0" fillId="0" borderId="23" xfId="0" applyNumberFormat="1" applyBorder="1" applyAlignment="1">
      <alignment/>
    </xf>
    <xf numFmtId="174" fontId="0" fillId="0" borderId="23" xfId="42" applyNumberFormat="1" applyFont="1" applyBorder="1" applyAlignment="1">
      <alignment/>
    </xf>
    <xf numFmtId="174" fontId="0" fillId="0" borderId="23" xfId="42" applyNumberFormat="1" applyFont="1" applyBorder="1" applyAlignment="1">
      <alignment/>
    </xf>
    <xf numFmtId="174" fontId="0" fillId="0" borderId="29" xfId="42" applyNumberFormat="1" applyFont="1" applyBorder="1" applyAlignment="1">
      <alignment/>
    </xf>
    <xf numFmtId="174" fontId="1" fillId="0" borderId="11" xfId="42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/>
    </xf>
    <xf numFmtId="0" fontId="18" fillId="0" borderId="0" xfId="0" applyFont="1" applyAlignment="1">
      <alignment/>
    </xf>
    <xf numFmtId="4" fontId="0" fillId="0" borderId="21" xfId="42" applyNumberFormat="1" applyFont="1" applyBorder="1" applyAlignment="1">
      <alignment/>
    </xf>
    <xf numFmtId="4" fontId="1" fillId="0" borderId="14" xfId="42" applyNumberFormat="1" applyFont="1" applyBorder="1" applyAlignment="1">
      <alignment horizontal="center"/>
    </xf>
    <xf numFmtId="4" fontId="0" fillId="0" borderId="14" xfId="42" applyNumberFormat="1" applyFont="1" applyBorder="1" applyAlignment="1">
      <alignment horizontal="center"/>
    </xf>
    <xf numFmtId="10" fontId="6" fillId="0" borderId="24" xfId="54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7" xfId="0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40" xfId="0" applyFont="1" applyBorder="1" applyAlignment="1">
      <alignment/>
    </xf>
    <xf numFmtId="4" fontId="0" fillId="0" borderId="23" xfId="42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1" fillId="0" borderId="11" xfId="42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1" fillId="0" borderId="49" xfId="0" applyNumberFormat="1" applyFont="1" applyBorder="1" applyAlignment="1">
      <alignment/>
    </xf>
    <xf numFmtId="4" fontId="1" fillId="0" borderId="38" xfId="42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52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vertical="center" wrapText="1"/>
    </xf>
    <xf numFmtId="4" fontId="5" fillId="0" borderId="53" xfId="0" applyNumberFormat="1" applyFont="1" applyFill="1" applyBorder="1" applyAlignment="1">
      <alignment horizontal="centerContinuous" vertical="center" wrapText="1"/>
    </xf>
    <xf numFmtId="4" fontId="5" fillId="0" borderId="54" xfId="0" applyNumberFormat="1" applyFont="1" applyFill="1" applyBorder="1" applyAlignment="1">
      <alignment horizontal="centerContinuous" vertical="center" wrapText="1"/>
    </xf>
    <xf numFmtId="4" fontId="5" fillId="0" borderId="55" xfId="0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23" xfId="0" applyNumberFormat="1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Continuous" vertical="center" wrapText="1"/>
    </xf>
    <xf numFmtId="0" fontId="5" fillId="0" borderId="53" xfId="0" applyFont="1" applyFill="1" applyBorder="1" applyAlignment="1">
      <alignment horizontal="centerContinuous" vertical="center" wrapText="1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55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centerContinuous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43" fontId="0" fillId="0" borderId="30" xfId="42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51" xfId="0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57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3" fontId="5" fillId="0" borderId="10" xfId="42" applyFont="1" applyFill="1" applyBorder="1" applyAlignment="1">
      <alignment/>
    </xf>
    <xf numFmtId="0" fontId="5" fillId="0" borderId="26" xfId="0" applyFont="1" applyFill="1" applyBorder="1" applyAlignment="1">
      <alignment/>
    </xf>
    <xf numFmtId="43" fontId="5" fillId="0" borderId="26" xfId="42" applyFont="1" applyFill="1" applyBorder="1" applyAlignment="1">
      <alignment/>
    </xf>
    <xf numFmtId="9" fontId="5" fillId="0" borderId="30" xfId="54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43" fontId="5" fillId="0" borderId="52" xfId="42" applyFont="1" applyFill="1" applyBorder="1" applyAlignment="1">
      <alignment/>
    </xf>
    <xf numFmtId="0" fontId="5" fillId="0" borderId="60" xfId="0" applyFont="1" applyFill="1" applyBorder="1" applyAlignment="1">
      <alignment/>
    </xf>
    <xf numFmtId="43" fontId="5" fillId="0" borderId="60" xfId="42" applyFont="1" applyFill="1" applyBorder="1" applyAlignment="1">
      <alignment/>
    </xf>
    <xf numFmtId="9" fontId="5" fillId="0" borderId="51" xfId="54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0" fillId="0" borderId="25" xfId="0" applyBorder="1" applyAlignment="1">
      <alignment horizontal="center"/>
    </xf>
    <xf numFmtId="0" fontId="0" fillId="0" borderId="61" xfId="0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23" xfId="42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6" fillId="0" borderId="23" xfId="42" applyNumberFormat="1" applyFont="1" applyBorder="1" applyAlignment="1">
      <alignment/>
    </xf>
    <xf numFmtId="4" fontId="5" fillId="0" borderId="29" xfId="42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3" fontId="6" fillId="0" borderId="11" xfId="42" applyFont="1" applyFill="1" applyBorder="1" applyAlignment="1">
      <alignment/>
    </xf>
    <xf numFmtId="9" fontId="6" fillId="0" borderId="24" xfId="0" applyNumberFormat="1" applyFont="1" applyFill="1" applyBorder="1" applyAlignment="1">
      <alignment horizontal="center"/>
    </xf>
    <xf numFmtId="2" fontId="17" fillId="0" borderId="11" xfId="54" applyNumberFormat="1" applyFont="1" applyBorder="1" applyAlignment="1">
      <alignment/>
    </xf>
    <xf numFmtId="2" fontId="6" fillId="0" borderId="24" xfId="54" applyNumberFormat="1" applyFont="1" applyBorder="1" applyAlignment="1">
      <alignment horizontal="center"/>
    </xf>
    <xf numFmtId="2" fontId="7" fillId="0" borderId="26" xfId="54" applyNumberFormat="1" applyFont="1" applyBorder="1" applyAlignment="1">
      <alignment horizontal="center"/>
    </xf>
    <xf numFmtId="2" fontId="5" fillId="0" borderId="24" xfId="54" applyNumberFormat="1" applyFont="1" applyBorder="1" applyAlignment="1">
      <alignment/>
    </xf>
    <xf numFmtId="2" fontId="5" fillId="0" borderId="12" xfId="54" applyNumberFormat="1" applyFont="1" applyBorder="1" applyAlignment="1">
      <alignment/>
    </xf>
    <xf numFmtId="2" fontId="5" fillId="0" borderId="32" xfId="54" applyNumberFormat="1" applyFont="1" applyBorder="1" applyAlignment="1">
      <alignment/>
    </xf>
    <xf numFmtId="2" fontId="6" fillId="0" borderId="24" xfId="54" applyNumberFormat="1" applyFont="1" applyBorder="1" applyAlignment="1">
      <alignment/>
    </xf>
    <xf numFmtId="2" fontId="6" fillId="0" borderId="26" xfId="54" applyNumberFormat="1" applyFont="1" applyBorder="1" applyAlignment="1">
      <alignment/>
    </xf>
    <xf numFmtId="2" fontId="6" fillId="0" borderId="14" xfId="54" applyNumberFormat="1" applyFont="1" applyBorder="1" applyAlignment="1">
      <alignment horizontal="center"/>
    </xf>
    <xf numFmtId="2" fontId="9" fillId="0" borderId="11" xfId="54" applyNumberFormat="1" applyFont="1" applyBorder="1" applyAlignment="1">
      <alignment/>
    </xf>
    <xf numFmtId="2" fontId="5" fillId="0" borderId="32" xfId="54" applyNumberFormat="1" applyFont="1" applyBorder="1" applyAlignment="1">
      <alignment/>
    </xf>
    <xf numFmtId="2" fontId="5" fillId="0" borderId="26" xfId="54" applyNumberFormat="1" applyFont="1" applyBorder="1" applyAlignment="1">
      <alignment/>
    </xf>
    <xf numFmtId="2" fontId="5" fillId="0" borderId="14" xfId="54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9" fontId="5" fillId="0" borderId="14" xfId="54" applyFont="1" applyBorder="1" applyAlignment="1">
      <alignment/>
    </xf>
    <xf numFmtId="0" fontId="5" fillId="0" borderId="26" xfId="0" applyFont="1" applyBorder="1" applyAlignment="1">
      <alignment/>
    </xf>
    <xf numFmtId="9" fontId="5" fillId="0" borderId="30" xfId="54" applyFont="1" applyBorder="1" applyAlignment="1">
      <alignment/>
    </xf>
    <xf numFmtId="172" fontId="5" fillId="0" borderId="32" xfId="54" applyNumberFormat="1" applyFont="1" applyBorder="1" applyAlignment="1">
      <alignment/>
    </xf>
    <xf numFmtId="9" fontId="5" fillId="0" borderId="21" xfId="54" applyFont="1" applyBorder="1" applyAlignment="1">
      <alignment/>
    </xf>
    <xf numFmtId="172" fontId="5" fillId="0" borderId="26" xfId="54" applyNumberFormat="1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1" fillId="0" borderId="37" xfId="0" applyFont="1" applyBorder="1" applyAlignment="1">
      <alignment/>
    </xf>
    <xf numFmtId="4" fontId="1" fillId="0" borderId="11" xfId="42" applyNumberFormat="1" applyFont="1" applyBorder="1" applyAlignment="1">
      <alignment/>
    </xf>
    <xf numFmtId="4" fontId="0" fillId="0" borderId="11" xfId="42" applyNumberFormat="1" applyFont="1" applyBorder="1" applyAlignment="1">
      <alignment/>
    </xf>
    <xf numFmtId="4" fontId="0" fillId="0" borderId="36" xfId="42" applyNumberFormat="1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" fontId="1" fillId="0" borderId="46" xfId="42" applyNumberFormat="1" applyFont="1" applyBorder="1" applyAlignment="1">
      <alignment/>
    </xf>
    <xf numFmtId="2" fontId="9" fillId="0" borderId="24" xfId="54" applyNumberFormat="1" applyFont="1" applyBorder="1" applyAlignment="1">
      <alignment/>
    </xf>
    <xf numFmtId="0" fontId="5" fillId="0" borderId="22" xfId="0" applyFont="1" applyBorder="1" applyAlignment="1">
      <alignment vertical="center"/>
    </xf>
    <xf numFmtId="4" fontId="5" fillId="0" borderId="23" xfId="42" applyNumberFormat="1" applyFont="1" applyBorder="1" applyAlignment="1">
      <alignment vertical="center"/>
    </xf>
    <xf numFmtId="4" fontId="5" fillId="0" borderId="65" xfId="54" applyNumberFormat="1" applyFont="1" applyBorder="1" applyAlignment="1">
      <alignment vertical="center"/>
    </xf>
    <xf numFmtId="4" fontId="5" fillId="0" borderId="65" xfId="42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67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4" xfId="42" applyNumberFormat="1" applyFont="1" applyBorder="1" applyAlignment="1">
      <alignment/>
    </xf>
    <xf numFmtId="4" fontId="1" fillId="0" borderId="14" xfId="42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42" applyNumberFormat="1" applyFont="1" applyBorder="1" applyAlignment="1">
      <alignment/>
    </xf>
    <xf numFmtId="4" fontId="0" fillId="0" borderId="24" xfId="42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11" xfId="42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68" xfId="42" applyNumberFormat="1" applyFont="1" applyBorder="1" applyAlignment="1">
      <alignment/>
    </xf>
    <xf numFmtId="4" fontId="1" fillId="0" borderId="69" xfId="42" applyNumberFormat="1" applyFont="1" applyBorder="1" applyAlignment="1">
      <alignment/>
    </xf>
    <xf numFmtId="0" fontId="6" fillId="0" borderId="22" xfId="0" applyFont="1" applyBorder="1" applyAlignment="1">
      <alignment/>
    </xf>
    <xf numFmtId="0" fontId="8" fillId="0" borderId="70" xfId="0" applyFont="1" applyBorder="1" applyAlignment="1">
      <alignment/>
    </xf>
    <xf numFmtId="0" fontId="13" fillId="0" borderId="71" xfId="0" applyFont="1" applyBorder="1" applyAlignment="1">
      <alignment/>
    </xf>
    <xf numFmtId="0" fontId="5" fillId="0" borderId="22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4" fontId="0" fillId="0" borderId="68" xfId="42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6" fillId="0" borderId="67" xfId="0" applyFont="1" applyFill="1" applyBorder="1" applyAlignment="1">
      <alignment horizontal="center" vertical="center"/>
    </xf>
    <xf numFmtId="4" fontId="6" fillId="0" borderId="68" xfId="0" applyNumberFormat="1" applyFont="1" applyFill="1" applyBorder="1" applyAlignment="1">
      <alignment horizontal="left" vertical="center" wrapText="1"/>
    </xf>
    <xf numFmtId="4" fontId="6" fillId="0" borderId="68" xfId="0" applyNumberFormat="1" applyFont="1" applyFill="1" applyBorder="1" applyAlignment="1">
      <alignment horizontal="right"/>
    </xf>
    <xf numFmtId="4" fontId="6" fillId="0" borderId="69" xfId="0" applyNumberFormat="1" applyFont="1" applyFill="1" applyBorder="1" applyAlignment="1">
      <alignment horizontal="right"/>
    </xf>
    <xf numFmtId="1" fontId="6" fillId="0" borderId="72" xfId="0" applyNumberFormat="1" applyFont="1" applyFill="1" applyBorder="1" applyAlignment="1">
      <alignment horizontal="center" vertical="center"/>
    </xf>
    <xf numFmtId="4" fontId="6" fillId="0" borderId="73" xfId="0" applyNumberFormat="1" applyFont="1" applyFill="1" applyBorder="1" applyAlignment="1">
      <alignment vertical="center" wrapText="1"/>
    </xf>
    <xf numFmtId="4" fontId="6" fillId="0" borderId="74" xfId="0" applyNumberFormat="1" applyFont="1" applyFill="1" applyBorder="1" applyAlignment="1">
      <alignment horizontal="right"/>
    </xf>
    <xf numFmtId="4" fontId="6" fillId="0" borderId="75" xfId="0" applyNumberFormat="1" applyFont="1" applyFill="1" applyBorder="1" applyAlignment="1">
      <alignment horizontal="right"/>
    </xf>
    <xf numFmtId="4" fontId="1" fillId="0" borderId="14" xfId="42" applyNumberFormat="1" applyFont="1" applyBorder="1" applyAlignment="1">
      <alignment/>
    </xf>
    <xf numFmtId="4" fontId="0" fillId="0" borderId="14" xfId="42" applyNumberFormat="1" applyFont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51" xfId="0" applyNumberFormat="1" applyFill="1" applyBorder="1" applyAlignment="1">
      <alignment/>
    </xf>
    <xf numFmtId="4" fontId="20" fillId="0" borderId="14" xfId="42" applyNumberFormat="1" applyFont="1" applyFill="1" applyBorder="1" applyAlignment="1">
      <alignment/>
    </xf>
    <xf numFmtId="4" fontId="20" fillId="0" borderId="14" xfId="42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Fill="1" applyBorder="1" applyAlignment="1">
      <alignment/>
    </xf>
    <xf numFmtId="0" fontId="1" fillId="0" borderId="76" xfId="0" applyFont="1" applyBorder="1" applyAlignment="1">
      <alignment/>
    </xf>
    <xf numFmtId="4" fontId="1" fillId="0" borderId="76" xfId="42" applyNumberFormat="1" applyFont="1" applyBorder="1" applyAlignment="1">
      <alignment/>
    </xf>
    <xf numFmtId="0" fontId="1" fillId="0" borderId="23" xfId="0" applyFont="1" applyBorder="1" applyAlignment="1">
      <alignment wrapText="1"/>
    </xf>
    <xf numFmtId="4" fontId="1" fillId="0" borderId="23" xfId="42" applyNumberFormat="1" applyFont="1" applyBorder="1" applyAlignment="1">
      <alignment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174" fontId="1" fillId="0" borderId="80" xfId="42" applyNumberFormat="1" applyFont="1" applyBorder="1" applyAlignment="1">
      <alignment/>
    </xf>
    <xf numFmtId="174" fontId="1" fillId="0" borderId="29" xfId="42" applyNumberFormat="1" applyFont="1" applyBorder="1" applyAlignment="1">
      <alignment/>
    </xf>
    <xf numFmtId="0" fontId="0" fillId="0" borderId="81" xfId="0" applyBorder="1" applyAlignment="1">
      <alignment horizontal="center"/>
    </xf>
    <xf numFmtId="43" fontId="0" fillId="0" borderId="82" xfId="42" applyFont="1" applyBorder="1" applyAlignment="1">
      <alignment/>
    </xf>
    <xf numFmtId="4" fontId="1" fillId="0" borderId="82" xfId="42" applyNumberFormat="1" applyFont="1" applyBorder="1" applyAlignment="1">
      <alignment/>
    </xf>
    <xf numFmtId="4" fontId="0" fillId="0" borderId="83" xfId="42" applyNumberFormat="1" applyFont="1" applyBorder="1" applyAlignment="1">
      <alignment/>
    </xf>
    <xf numFmtId="0" fontId="0" fillId="0" borderId="84" xfId="0" applyFill="1" applyBorder="1" applyAlignment="1">
      <alignment/>
    </xf>
    <xf numFmtId="0" fontId="1" fillId="0" borderId="73" xfId="0" applyFont="1" applyFill="1" applyBorder="1" applyAlignment="1">
      <alignment vertical="center"/>
    </xf>
    <xf numFmtId="4" fontId="1" fillId="0" borderId="74" xfId="0" applyNumberFormat="1" applyFont="1" applyFill="1" applyBorder="1" applyAlignment="1">
      <alignment vertical="center"/>
    </xf>
    <xf numFmtId="174" fontId="1" fillId="0" borderId="85" xfId="42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 wrapText="1"/>
    </xf>
    <xf numFmtId="4" fontId="1" fillId="0" borderId="29" xfId="42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1" fillId="0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vertical="center"/>
    </xf>
    <xf numFmtId="4" fontId="1" fillId="0" borderId="88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" fontId="1" fillId="0" borderId="51" xfId="0" applyNumberFormat="1" applyFont="1" applyFill="1" applyBorder="1" applyAlignment="1">
      <alignment vertic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/>
    </xf>
    <xf numFmtId="4" fontId="1" fillId="0" borderId="88" xfId="0" applyNumberFormat="1" applyFont="1" applyFill="1" applyBorder="1" applyAlignment="1">
      <alignment/>
    </xf>
    <xf numFmtId="2" fontId="5" fillId="0" borderId="21" xfId="54" applyNumberFormat="1" applyFont="1" applyBorder="1" applyAlignment="1">
      <alignment horizontal="center"/>
    </xf>
    <xf numFmtId="2" fontId="5" fillId="0" borderId="29" xfId="54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4" fontId="1" fillId="0" borderId="14" xfId="0" applyNumberFormat="1" applyFont="1" applyBorder="1" applyAlignment="1">
      <alignment/>
    </xf>
    <xf numFmtId="43" fontId="5" fillId="0" borderId="23" xfId="42" applyFont="1" applyBorder="1" applyAlignment="1">
      <alignment vertical="center"/>
    </xf>
    <xf numFmtId="2" fontId="9" fillId="0" borderId="23" xfId="54" applyNumberFormat="1" applyFont="1" applyBorder="1" applyAlignment="1">
      <alignment vertical="center"/>
    </xf>
    <xf numFmtId="2" fontId="5" fillId="0" borderId="21" xfId="54" applyNumberFormat="1" applyFont="1" applyBorder="1" applyAlignment="1">
      <alignment vertical="center"/>
    </xf>
    <xf numFmtId="1" fontId="5" fillId="0" borderId="5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5" fillId="0" borderId="5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5" fillId="0" borderId="5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8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"/>
  <sheetViews>
    <sheetView tabSelected="1" zoomScalePageLayoutView="0" workbookViewId="0" topLeftCell="A3">
      <selection activeCell="C19" sqref="C19"/>
    </sheetView>
  </sheetViews>
  <sheetFormatPr defaultColWidth="9.00390625" defaultRowHeight="12.75"/>
  <cols>
    <col min="1" max="1" width="7.375" style="42" customWidth="1"/>
    <col min="2" max="2" width="24.125" style="35" customWidth="1"/>
    <col min="3" max="3" width="12.875" style="35" customWidth="1"/>
    <col min="4" max="4" width="11.625" style="35" customWidth="1"/>
    <col min="5" max="5" width="11.75390625" style="35" bestFit="1" customWidth="1"/>
    <col min="6" max="6" width="9.75390625" style="35" customWidth="1"/>
    <col min="7" max="7" width="10.75390625" style="35" customWidth="1"/>
    <col min="8" max="8" width="12.125" style="35" customWidth="1"/>
    <col min="9" max="9" width="14.75390625" style="35" customWidth="1"/>
    <col min="10" max="10" width="10.75390625" style="35" customWidth="1"/>
    <col min="11" max="11" width="12.875" style="35" customWidth="1"/>
    <col min="12" max="12" width="12.375" style="35" customWidth="1"/>
    <col min="13" max="13" width="12.625" style="35" customWidth="1"/>
    <col min="14" max="14" width="13.375" style="35" customWidth="1"/>
    <col min="15" max="57" width="9.125" style="35" customWidth="1"/>
    <col min="58" max="16384" width="9.125" style="30" customWidth="1"/>
  </cols>
  <sheetData>
    <row r="1" spans="1:15" ht="12.75">
      <c r="A1" s="38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 t="s">
        <v>85</v>
      </c>
      <c r="N1" s="39"/>
      <c r="O1" s="39"/>
    </row>
    <row r="2" spans="1:15" ht="12.75">
      <c r="A2" s="40"/>
      <c r="B2" s="39"/>
      <c r="C2" s="41"/>
      <c r="D2" s="41"/>
      <c r="E2" s="41"/>
      <c r="F2" s="41"/>
      <c r="G2" s="41"/>
      <c r="H2" s="41"/>
      <c r="I2" s="41"/>
      <c r="J2" s="41"/>
      <c r="K2" s="39"/>
      <c r="L2" s="39"/>
      <c r="M2" s="39"/>
      <c r="N2" s="39"/>
      <c r="O2" s="39"/>
    </row>
    <row r="3" ht="13.5" thickBot="1">
      <c r="B3" s="106"/>
    </row>
    <row r="4" spans="1:57" s="210" customFormat="1" ht="13.5" thickTop="1">
      <c r="A4" s="411" t="s">
        <v>0</v>
      </c>
      <c r="B4" s="413" t="s">
        <v>7</v>
      </c>
      <c r="C4" s="413" t="s">
        <v>235</v>
      </c>
      <c r="D4" s="205" t="s">
        <v>1</v>
      </c>
      <c r="E4" s="206"/>
      <c r="F4" s="206"/>
      <c r="G4" s="206"/>
      <c r="H4" s="206"/>
      <c r="I4" s="413" t="s">
        <v>41</v>
      </c>
      <c r="J4" s="205" t="s">
        <v>2</v>
      </c>
      <c r="K4" s="206"/>
      <c r="L4" s="207"/>
      <c r="M4" s="413" t="s">
        <v>81</v>
      </c>
      <c r="N4" s="415" t="s">
        <v>236</v>
      </c>
      <c r="O4" s="208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</row>
    <row r="5" spans="1:57" s="210" customFormat="1" ht="56.25" customHeight="1">
      <c r="A5" s="412"/>
      <c r="B5" s="414"/>
      <c r="C5" s="414"/>
      <c r="D5" s="211" t="s">
        <v>37</v>
      </c>
      <c r="E5" s="211" t="s">
        <v>38</v>
      </c>
      <c r="F5" s="211" t="s">
        <v>39</v>
      </c>
      <c r="G5" s="211" t="s">
        <v>40</v>
      </c>
      <c r="H5" s="211" t="s">
        <v>193</v>
      </c>
      <c r="I5" s="414"/>
      <c r="J5" s="211" t="s">
        <v>12</v>
      </c>
      <c r="K5" s="211" t="s">
        <v>13</v>
      </c>
      <c r="L5" s="211" t="s">
        <v>36</v>
      </c>
      <c r="M5" s="414"/>
      <c r="N5" s="416"/>
      <c r="O5" s="208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</row>
    <row r="6" spans="1:14" s="42" customFormat="1" ht="13.5" thickBot="1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5">
        <v>14</v>
      </c>
    </row>
    <row r="7" spans="1:14" ht="39" customHeight="1">
      <c r="A7" s="94">
        <v>1</v>
      </c>
      <c r="B7" s="95" t="s">
        <v>3</v>
      </c>
      <c r="C7" s="96">
        <v>397072.13</v>
      </c>
      <c r="D7" s="96">
        <v>197245.08</v>
      </c>
      <c r="E7" s="96"/>
      <c r="F7" s="96"/>
      <c r="G7" s="96"/>
      <c r="H7" s="96"/>
      <c r="I7" s="99">
        <f>D7+E7+F7+G7+H7</f>
        <v>197245.08</v>
      </c>
      <c r="J7" s="96"/>
      <c r="K7" s="96">
        <v>54460.62</v>
      </c>
      <c r="L7" s="96"/>
      <c r="M7" s="99">
        <f>J7+K7+L7</f>
        <v>54460.62</v>
      </c>
      <c r="N7" s="97">
        <f aca="true" t="shared" si="0" ref="N7:N15">C7+I7-M7</f>
        <v>539856.59</v>
      </c>
    </row>
    <row r="8" spans="1:14" ht="28.5" customHeight="1">
      <c r="A8" s="98">
        <v>2</v>
      </c>
      <c r="B8" s="91" t="s">
        <v>4</v>
      </c>
      <c r="C8" s="99">
        <f aca="true" t="shared" si="1" ref="C8:M8">C9+C10+C11+C12+C13</f>
        <v>56339899.41</v>
      </c>
      <c r="D8" s="99">
        <f t="shared" si="1"/>
        <v>1835659.9100000001</v>
      </c>
      <c r="E8" s="99">
        <f t="shared" si="1"/>
        <v>1590485.86</v>
      </c>
      <c r="F8" s="99">
        <f t="shared" si="1"/>
        <v>0</v>
      </c>
      <c r="G8" s="99">
        <f t="shared" si="1"/>
        <v>654278.23</v>
      </c>
      <c r="H8" s="99">
        <f t="shared" si="1"/>
        <v>7849898.43</v>
      </c>
      <c r="I8" s="99">
        <f t="shared" si="1"/>
        <v>11930322.43</v>
      </c>
      <c r="J8" s="99">
        <f t="shared" si="1"/>
        <v>0</v>
      </c>
      <c r="K8" s="99">
        <f t="shared" si="1"/>
        <v>2161676.7399999998</v>
      </c>
      <c r="L8" s="99">
        <f t="shared" si="1"/>
        <v>46083.89</v>
      </c>
      <c r="M8" s="99">
        <f t="shared" si="1"/>
        <v>2207760.63</v>
      </c>
      <c r="N8" s="97">
        <f t="shared" si="0"/>
        <v>66062461.21</v>
      </c>
    </row>
    <row r="9" spans="1:14" ht="54.75" customHeight="1">
      <c r="A9" s="46"/>
      <c r="B9" s="37" t="s">
        <v>42</v>
      </c>
      <c r="C9" s="47">
        <v>0</v>
      </c>
      <c r="D9" s="47"/>
      <c r="E9" s="47"/>
      <c r="F9" s="47"/>
      <c r="G9" s="47"/>
      <c r="H9" s="47"/>
      <c r="I9" s="47">
        <f aca="true" t="shared" si="2" ref="I9:I15">D9+E9+F9+G9+H9</f>
        <v>0</v>
      </c>
      <c r="J9" s="47"/>
      <c r="K9" s="47"/>
      <c r="L9" s="47"/>
      <c r="M9" s="47">
        <f aca="true" t="shared" si="3" ref="M9:M15">J9+K9+L9</f>
        <v>0</v>
      </c>
      <c r="N9" s="97">
        <f t="shared" si="0"/>
        <v>0</v>
      </c>
    </row>
    <row r="10" spans="1:14" ht="39" customHeight="1">
      <c r="A10" s="46"/>
      <c r="B10" s="37" t="s">
        <v>32</v>
      </c>
      <c r="C10" s="47">
        <v>1870896.87</v>
      </c>
      <c r="D10" s="47">
        <v>104491.82</v>
      </c>
      <c r="E10" s="47"/>
      <c r="F10" s="47"/>
      <c r="G10" s="47"/>
      <c r="H10" s="47">
        <v>157400.03</v>
      </c>
      <c r="I10" s="47">
        <f t="shared" si="2"/>
        <v>261891.85</v>
      </c>
      <c r="J10" s="47"/>
      <c r="K10" s="47"/>
      <c r="L10" s="47"/>
      <c r="M10" s="47">
        <f t="shared" si="3"/>
        <v>0</v>
      </c>
      <c r="N10" s="97">
        <f t="shared" si="0"/>
        <v>2132788.72</v>
      </c>
    </row>
    <row r="11" spans="1:14" ht="39" customHeight="1">
      <c r="A11" s="46"/>
      <c r="B11" s="37" t="s">
        <v>5</v>
      </c>
      <c r="C11" s="47">
        <v>2364248.23</v>
      </c>
      <c r="D11" s="47">
        <v>114557.17</v>
      </c>
      <c r="E11" s="47"/>
      <c r="F11" s="47"/>
      <c r="G11" s="47"/>
      <c r="H11" s="47">
        <v>868435.66</v>
      </c>
      <c r="I11" s="47">
        <f t="shared" si="2"/>
        <v>982992.8300000001</v>
      </c>
      <c r="J11" s="47"/>
      <c r="K11" s="47">
        <v>79054.06</v>
      </c>
      <c r="L11" s="47"/>
      <c r="M11" s="47">
        <f t="shared" si="3"/>
        <v>79054.06</v>
      </c>
      <c r="N11" s="97">
        <f t="shared" si="0"/>
        <v>3268187</v>
      </c>
    </row>
    <row r="12" spans="1:14" ht="28.5" customHeight="1">
      <c r="A12" s="46"/>
      <c r="B12" s="37" t="s">
        <v>6</v>
      </c>
      <c r="C12" s="47">
        <v>323677.2</v>
      </c>
      <c r="D12" s="47">
        <v>148815.6</v>
      </c>
      <c r="E12" s="47"/>
      <c r="F12" s="47"/>
      <c r="G12" s="47"/>
      <c r="H12" s="47">
        <v>129465</v>
      </c>
      <c r="I12" s="47">
        <f t="shared" si="2"/>
        <v>278280.6</v>
      </c>
      <c r="J12" s="47"/>
      <c r="K12" s="47"/>
      <c r="L12" s="47"/>
      <c r="M12" s="47">
        <f t="shared" si="3"/>
        <v>0</v>
      </c>
      <c r="N12" s="97">
        <f t="shared" si="0"/>
        <v>601957.8</v>
      </c>
    </row>
    <row r="13" spans="1:14" ht="28.5" customHeight="1">
      <c r="A13" s="46"/>
      <c r="B13" s="37" t="s">
        <v>33</v>
      </c>
      <c r="C13" s="47">
        <v>51781077.11</v>
      </c>
      <c r="D13" s="47">
        <v>1467795.32</v>
      </c>
      <c r="E13" s="47">
        <v>1590485.86</v>
      </c>
      <c r="F13" s="47"/>
      <c r="G13" s="47">
        <v>654278.23</v>
      </c>
      <c r="H13" s="47">
        <v>6694597.74</v>
      </c>
      <c r="I13" s="47">
        <f t="shared" si="2"/>
        <v>10407157.15</v>
      </c>
      <c r="J13" s="47"/>
      <c r="K13" s="47">
        <v>2082622.68</v>
      </c>
      <c r="L13" s="47">
        <v>46083.89</v>
      </c>
      <c r="M13" s="47">
        <f t="shared" si="3"/>
        <v>2128706.57</v>
      </c>
      <c r="N13" s="97">
        <f t="shared" si="0"/>
        <v>60059527.69</v>
      </c>
    </row>
    <row r="14" spans="1:14" ht="28.5" customHeight="1">
      <c r="A14" s="98">
        <v>3</v>
      </c>
      <c r="B14" s="91" t="s">
        <v>34</v>
      </c>
      <c r="C14" s="99">
        <v>1090264.82</v>
      </c>
      <c r="D14" s="99">
        <v>17863.6</v>
      </c>
      <c r="E14" s="99"/>
      <c r="F14" s="99"/>
      <c r="G14" s="99"/>
      <c r="H14" s="99"/>
      <c r="I14" s="99">
        <f t="shared" si="2"/>
        <v>17863.6</v>
      </c>
      <c r="J14" s="99"/>
      <c r="K14" s="99"/>
      <c r="L14" s="99">
        <v>1090264.82</v>
      </c>
      <c r="M14" s="99">
        <f t="shared" si="3"/>
        <v>1090264.82</v>
      </c>
      <c r="N14" s="97">
        <f t="shared" si="0"/>
        <v>17863.600000000093</v>
      </c>
    </row>
    <row r="15" spans="1:14" ht="28.5" customHeight="1" thickBot="1">
      <c r="A15" s="101">
        <v>4</v>
      </c>
      <c r="B15" s="102" t="s">
        <v>35</v>
      </c>
      <c r="C15" s="103">
        <v>0</v>
      </c>
      <c r="D15" s="103"/>
      <c r="E15" s="103"/>
      <c r="F15" s="103"/>
      <c r="G15" s="103"/>
      <c r="H15" s="103"/>
      <c r="I15" s="99">
        <f t="shared" si="2"/>
        <v>0</v>
      </c>
      <c r="J15" s="103"/>
      <c r="K15" s="103"/>
      <c r="L15" s="103"/>
      <c r="M15" s="99">
        <f t="shared" si="3"/>
        <v>0</v>
      </c>
      <c r="N15" s="97">
        <f t="shared" si="0"/>
        <v>0</v>
      </c>
    </row>
    <row r="16" spans="1:14" ht="28.5" customHeight="1" thickBot="1">
      <c r="A16" s="362"/>
      <c r="B16" s="363" t="s">
        <v>83</v>
      </c>
      <c r="C16" s="364">
        <f aca="true" t="shared" si="4" ref="C16:N16">C7+C8+C14+C15</f>
        <v>57827236.36</v>
      </c>
      <c r="D16" s="364">
        <f t="shared" si="4"/>
        <v>2050768.5900000003</v>
      </c>
      <c r="E16" s="364">
        <f t="shared" si="4"/>
        <v>1590485.86</v>
      </c>
      <c r="F16" s="364">
        <f t="shared" si="4"/>
        <v>0</v>
      </c>
      <c r="G16" s="364">
        <f t="shared" si="4"/>
        <v>654278.23</v>
      </c>
      <c r="H16" s="364">
        <f t="shared" si="4"/>
        <v>7849898.43</v>
      </c>
      <c r="I16" s="364">
        <f t="shared" si="4"/>
        <v>12145431.11</v>
      </c>
      <c r="J16" s="364">
        <f t="shared" si="4"/>
        <v>0</v>
      </c>
      <c r="K16" s="364">
        <f t="shared" si="4"/>
        <v>2216137.36</v>
      </c>
      <c r="L16" s="364">
        <f t="shared" si="4"/>
        <v>1136348.71</v>
      </c>
      <c r="M16" s="364">
        <f t="shared" si="4"/>
        <v>3352486.0700000003</v>
      </c>
      <c r="N16" s="365">
        <f t="shared" si="4"/>
        <v>66620181.400000006</v>
      </c>
    </row>
    <row r="17" spans="1:57" ht="20.25" customHeight="1" thickTop="1">
      <c r="A17" s="35"/>
      <c r="B17" s="266" t="s">
        <v>256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</sheetData>
  <sheetProtection/>
  <mergeCells count="6">
    <mergeCell ref="A4:A5"/>
    <mergeCell ref="I4:I5"/>
    <mergeCell ref="M4:M5"/>
    <mergeCell ref="N4:N5"/>
    <mergeCell ref="B4:B5"/>
    <mergeCell ref="C4:C5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5.625" style="0" customWidth="1"/>
    <col min="2" max="2" width="14.25390625" style="0" customWidth="1"/>
    <col min="3" max="3" width="15.00390625" style="0" customWidth="1"/>
    <col min="4" max="4" width="11.00390625" style="0" customWidth="1"/>
  </cols>
  <sheetData>
    <row r="1" spans="1:4" ht="12.75">
      <c r="A1" s="435" t="s">
        <v>203</v>
      </c>
      <c r="B1" s="438"/>
      <c r="C1" s="438"/>
      <c r="D1" s="438"/>
    </row>
    <row r="2" spans="1:4" ht="12.75">
      <c r="A2" s="435" t="s">
        <v>247</v>
      </c>
      <c r="B2" s="438"/>
      <c r="C2" s="438"/>
      <c r="D2" s="438"/>
    </row>
    <row r="3" spans="1:4" ht="12.75">
      <c r="A3" s="30"/>
      <c r="B3" s="30"/>
      <c r="C3" s="441" t="s">
        <v>227</v>
      </c>
      <c r="D3" s="442"/>
    </row>
    <row r="4" spans="1:4" ht="13.5" thickBot="1">
      <c r="A4" s="152"/>
      <c r="B4" s="30"/>
      <c r="C4" s="30"/>
      <c r="D4" s="30"/>
    </row>
    <row r="5" spans="1:4" s="220" customFormat="1" ht="13.5" thickTop="1">
      <c r="A5" s="265"/>
      <c r="B5" s="418" t="s">
        <v>225</v>
      </c>
      <c r="C5" s="418" t="s">
        <v>248</v>
      </c>
      <c r="D5" s="419" t="s">
        <v>255</v>
      </c>
    </row>
    <row r="6" spans="1:4" s="222" customFormat="1" ht="12.75">
      <c r="A6" s="246"/>
      <c r="B6" s="443"/>
      <c r="C6" s="439"/>
      <c r="D6" s="440"/>
    </row>
    <row r="7" spans="1:4" s="222" customFormat="1" ht="12.75">
      <c r="A7" s="246"/>
      <c r="B7" s="443"/>
      <c r="C7" s="439"/>
      <c r="D7" s="440"/>
    </row>
    <row r="8" spans="1:4" s="222" customFormat="1" ht="12.75">
      <c r="A8" s="246" t="s">
        <v>17</v>
      </c>
      <c r="B8" s="443"/>
      <c r="C8" s="439"/>
      <c r="D8" s="440"/>
    </row>
    <row r="9" spans="1:4" s="222" customFormat="1" ht="12.75">
      <c r="A9" s="246"/>
      <c r="B9" s="443"/>
      <c r="C9" s="439"/>
      <c r="D9" s="440"/>
    </row>
    <row r="10" spans="1:4" s="222" customFormat="1" ht="27" customHeight="1">
      <c r="A10" s="246"/>
      <c r="B10" s="444"/>
      <c r="C10" s="439"/>
      <c r="D10" s="440"/>
    </row>
    <row r="11" spans="1:4" ht="12.75">
      <c r="A11" s="351"/>
      <c r="B11" s="272"/>
      <c r="C11" s="272"/>
      <c r="D11" s="273"/>
    </row>
    <row r="12" spans="1:4" ht="12.75">
      <c r="A12" s="351" t="s">
        <v>54</v>
      </c>
      <c r="B12" s="274">
        <f>SUM(B15:B23)</f>
        <v>1469.2099999999998</v>
      </c>
      <c r="C12" s="274">
        <f>SUM(C15:C23)</f>
        <v>1961.9</v>
      </c>
      <c r="D12" s="275">
        <f>C12/B12*100</f>
        <v>133.53434839131236</v>
      </c>
    </row>
    <row r="13" spans="1:4" ht="12.75">
      <c r="A13" s="352"/>
      <c r="B13" s="276"/>
      <c r="C13" s="276"/>
      <c r="D13" s="77"/>
    </row>
    <row r="14" spans="1:4" ht="12.75">
      <c r="A14" s="353" t="s">
        <v>46</v>
      </c>
      <c r="B14" s="270"/>
      <c r="C14" s="270"/>
      <c r="D14" s="76"/>
    </row>
    <row r="15" spans="1:4" ht="24.75" customHeight="1">
      <c r="A15" s="354" t="s">
        <v>68</v>
      </c>
      <c r="B15" s="271">
        <v>166.77</v>
      </c>
      <c r="C15" s="271">
        <v>217.55</v>
      </c>
      <c r="D15" s="275">
        <f aca="true" t="shared" si="0" ref="D15:D23">C15/B15*100</f>
        <v>130.4491215446423</v>
      </c>
    </row>
    <row r="16" spans="1:4" ht="24.75" customHeight="1">
      <c r="A16" s="354" t="s">
        <v>137</v>
      </c>
      <c r="B16" s="271">
        <v>48.48</v>
      </c>
      <c r="C16" s="271">
        <v>71.05</v>
      </c>
      <c r="D16" s="275">
        <f t="shared" si="0"/>
        <v>146.5552805280528</v>
      </c>
    </row>
    <row r="17" spans="1:4" ht="24.75" customHeight="1">
      <c r="A17" s="354" t="s">
        <v>69</v>
      </c>
      <c r="B17" s="271">
        <v>559.34</v>
      </c>
      <c r="C17" s="271">
        <v>803.42</v>
      </c>
      <c r="D17" s="275">
        <f t="shared" si="0"/>
        <v>143.63714377659383</v>
      </c>
    </row>
    <row r="18" spans="1:4" ht="24.75" customHeight="1">
      <c r="A18" s="354" t="s">
        <v>138</v>
      </c>
      <c r="B18" s="271">
        <v>86.18</v>
      </c>
      <c r="C18" s="271">
        <v>111.79</v>
      </c>
      <c r="D18" s="275">
        <f t="shared" si="0"/>
        <v>129.71687166395915</v>
      </c>
    </row>
    <row r="19" spans="1:4" ht="24.75" customHeight="1">
      <c r="A19" s="354" t="s">
        <v>70</v>
      </c>
      <c r="B19" s="185">
        <v>246.62</v>
      </c>
      <c r="C19" s="185">
        <v>325.38</v>
      </c>
      <c r="D19" s="275">
        <f t="shared" si="0"/>
        <v>131.93577163247102</v>
      </c>
    </row>
    <row r="20" spans="1:4" ht="24.75" customHeight="1">
      <c r="A20" s="354" t="s">
        <v>139</v>
      </c>
      <c r="B20" s="185">
        <v>97</v>
      </c>
      <c r="C20" s="185">
        <v>166.76</v>
      </c>
      <c r="D20" s="275">
        <f t="shared" si="0"/>
        <v>171.91752577319585</v>
      </c>
    </row>
    <row r="21" spans="1:4" ht="24.75" customHeight="1">
      <c r="A21" s="354" t="s">
        <v>140</v>
      </c>
      <c r="B21" s="185">
        <v>149.32</v>
      </c>
      <c r="C21" s="185">
        <v>142.16</v>
      </c>
      <c r="D21" s="275">
        <f t="shared" si="0"/>
        <v>95.20492901151889</v>
      </c>
    </row>
    <row r="22" spans="1:4" ht="24.75" customHeight="1">
      <c r="A22" s="354" t="s">
        <v>141</v>
      </c>
      <c r="B22" s="185">
        <v>85.58</v>
      </c>
      <c r="C22" s="185">
        <v>106.29</v>
      </c>
      <c r="D22" s="275">
        <f t="shared" si="0"/>
        <v>124.19957934096753</v>
      </c>
    </row>
    <row r="23" spans="1:4" ht="24.75" customHeight="1" thickBot="1">
      <c r="A23" s="355" t="s">
        <v>142</v>
      </c>
      <c r="B23" s="356">
        <v>29.92</v>
      </c>
      <c r="C23" s="356">
        <v>17.5</v>
      </c>
      <c r="D23" s="275">
        <f t="shared" si="0"/>
        <v>58.48930481283422</v>
      </c>
    </row>
    <row r="24" ht="13.5" thickTop="1"/>
    <row r="25" ht="12.75">
      <c r="A25" s="204" t="s">
        <v>239</v>
      </c>
    </row>
    <row r="26" ht="12.75" customHeight="1"/>
  </sheetData>
  <sheetProtection/>
  <mergeCells count="6">
    <mergeCell ref="A1:D1"/>
    <mergeCell ref="A2:D2"/>
    <mergeCell ref="C5:C10"/>
    <mergeCell ref="D5:D10"/>
    <mergeCell ref="C3:D3"/>
    <mergeCell ref="B5:B10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36.00390625" style="0" customWidth="1"/>
    <col min="2" max="2" width="16.25390625" style="0" customWidth="1"/>
    <col min="3" max="4" width="15.125" style="0" customWidth="1"/>
    <col min="5" max="5" width="17.375" style="0" customWidth="1"/>
  </cols>
  <sheetData>
    <row r="1" spans="1:5" s="4" customFormat="1" ht="12.75">
      <c r="A1" s="445" t="s">
        <v>262</v>
      </c>
      <c r="B1" s="446"/>
      <c r="C1" s="446"/>
      <c r="D1" s="446"/>
      <c r="E1" s="446"/>
    </row>
    <row r="2" spans="1:5" s="4" customFormat="1" ht="12.75">
      <c r="A2" s="446"/>
      <c r="B2" s="446"/>
      <c r="C2" s="446"/>
      <c r="D2" s="446"/>
      <c r="E2" s="446"/>
    </row>
    <row r="3" ht="12.75">
      <c r="E3" s="4" t="s">
        <v>113</v>
      </c>
    </row>
    <row r="4" ht="13.5" thickBot="1"/>
    <row r="5" spans="1:5" s="238" customFormat="1" ht="12.75">
      <c r="A5" s="307"/>
      <c r="B5" s="308"/>
      <c r="C5" s="308"/>
      <c r="D5" s="308"/>
      <c r="E5" s="309"/>
    </row>
    <row r="6" spans="1:5" s="238" customFormat="1" ht="12.75">
      <c r="A6" s="310"/>
      <c r="B6" s="221" t="s">
        <v>14</v>
      </c>
      <c r="C6" s="263"/>
      <c r="D6" s="263"/>
      <c r="E6" s="311" t="s">
        <v>14</v>
      </c>
    </row>
    <row r="7" spans="1:5" s="238" customFormat="1" ht="12.75">
      <c r="A7" s="310" t="s">
        <v>21</v>
      </c>
      <c r="B7" s="221" t="s">
        <v>22</v>
      </c>
      <c r="C7" s="221"/>
      <c r="D7" s="221" t="s">
        <v>23</v>
      </c>
      <c r="E7" s="311" t="s">
        <v>24</v>
      </c>
    </row>
    <row r="8" spans="1:5" s="238" customFormat="1" ht="12.75">
      <c r="A8" s="310"/>
      <c r="B8" s="221" t="s">
        <v>15</v>
      </c>
      <c r="C8" s="221" t="s">
        <v>8</v>
      </c>
      <c r="D8" s="221" t="s">
        <v>26</v>
      </c>
      <c r="E8" s="311" t="s">
        <v>25</v>
      </c>
    </row>
    <row r="9" spans="1:5" s="238" customFormat="1" ht="12.75">
      <c r="A9" s="310"/>
      <c r="B9" s="221" t="s">
        <v>16</v>
      </c>
      <c r="C9" s="221"/>
      <c r="D9" s="221"/>
      <c r="E9" s="311" t="s">
        <v>27</v>
      </c>
    </row>
    <row r="10" spans="1:5" s="238" customFormat="1" ht="12.75">
      <c r="A10" s="312"/>
      <c r="B10" s="313">
        <v>2009</v>
      </c>
      <c r="C10" s="240"/>
      <c r="D10" s="240"/>
      <c r="E10" s="314">
        <v>2009</v>
      </c>
    </row>
    <row r="11" spans="1:5" s="4" customFormat="1" ht="13.5" thickBot="1">
      <c r="A11" s="178">
        <v>1</v>
      </c>
      <c r="B11" s="16">
        <v>2</v>
      </c>
      <c r="C11" s="16">
        <v>3</v>
      </c>
      <c r="D11" s="16">
        <v>5</v>
      </c>
      <c r="E11" s="179">
        <v>6</v>
      </c>
    </row>
    <row r="12" spans="1:5" ht="12.75">
      <c r="A12" s="169"/>
      <c r="B12" s="6"/>
      <c r="C12" s="6"/>
      <c r="D12" s="6"/>
      <c r="E12" s="180"/>
    </row>
    <row r="13" spans="1:5" ht="12.75">
      <c r="A13" s="169" t="s">
        <v>58</v>
      </c>
      <c r="B13" s="6"/>
      <c r="C13" s="6"/>
      <c r="D13" s="6"/>
      <c r="E13" s="180"/>
    </row>
    <row r="14" spans="1:5" ht="12.75">
      <c r="A14" s="169"/>
      <c r="B14" s="6"/>
      <c r="C14" s="142"/>
      <c r="D14" s="6"/>
      <c r="E14" s="180"/>
    </row>
    <row r="15" spans="1:5" ht="12.75">
      <c r="A15" s="181" t="s">
        <v>59</v>
      </c>
      <c r="B15" s="151">
        <v>0</v>
      </c>
      <c r="C15" s="144">
        <v>0</v>
      </c>
      <c r="D15" s="186">
        <v>0</v>
      </c>
      <c r="E15" s="192">
        <v>0</v>
      </c>
    </row>
    <row r="16" spans="1:5" ht="12.75">
      <c r="A16" s="182" t="s">
        <v>47</v>
      </c>
      <c r="B16" s="7"/>
      <c r="C16" s="7"/>
      <c r="D16" s="187"/>
      <c r="E16" s="171"/>
    </row>
    <row r="17" spans="1:5" ht="12.75">
      <c r="A17" s="169" t="s">
        <v>60</v>
      </c>
      <c r="B17" s="150">
        <f>B19+B20</f>
        <v>0</v>
      </c>
      <c r="C17" s="150">
        <f>C19+C20</f>
        <v>0</v>
      </c>
      <c r="D17" s="188">
        <f>D19+D20</f>
        <v>0</v>
      </c>
      <c r="E17" s="315">
        <f>E19+E20</f>
        <v>0</v>
      </c>
    </row>
    <row r="18" spans="1:5" ht="12.75">
      <c r="A18" s="108" t="s">
        <v>48</v>
      </c>
      <c r="B18" s="78"/>
      <c r="C18" s="78"/>
      <c r="D18" s="175"/>
      <c r="E18" s="170"/>
    </row>
    <row r="19" spans="1:5" ht="12.75">
      <c r="A19" s="183" t="s">
        <v>49</v>
      </c>
      <c r="B19" s="147">
        <v>0</v>
      </c>
      <c r="C19" s="146">
        <v>0</v>
      </c>
      <c r="D19" s="185">
        <v>0</v>
      </c>
      <c r="E19" s="170">
        <v>0</v>
      </c>
    </row>
    <row r="20" spans="1:5" ht="12.75">
      <c r="A20" s="183" t="s">
        <v>50</v>
      </c>
      <c r="B20" s="147">
        <v>0</v>
      </c>
      <c r="C20" s="146">
        <v>0</v>
      </c>
      <c r="D20" s="175">
        <v>0</v>
      </c>
      <c r="E20" s="170">
        <v>0</v>
      </c>
    </row>
    <row r="21" spans="1:5" ht="12.75">
      <c r="A21" s="108" t="s">
        <v>61</v>
      </c>
      <c r="B21" s="145">
        <f>B22+B23</f>
        <v>9958139.83</v>
      </c>
      <c r="C21" s="189">
        <f>C22+C23</f>
        <v>260000</v>
      </c>
      <c r="D21" s="189">
        <f>D22+D23</f>
        <v>2526095.87</v>
      </c>
      <c r="E21" s="193">
        <f>B21+C21-D21</f>
        <v>7692043.96</v>
      </c>
    </row>
    <row r="22" spans="1:5" ht="12.75">
      <c r="A22" s="183" t="s">
        <v>49</v>
      </c>
      <c r="B22" s="175">
        <v>0</v>
      </c>
      <c r="C22" s="175">
        <v>0</v>
      </c>
      <c r="D22" s="175">
        <v>0</v>
      </c>
      <c r="E22" s="170">
        <v>0</v>
      </c>
    </row>
    <row r="23" spans="1:5" ht="12.75">
      <c r="A23" s="183" t="s">
        <v>50</v>
      </c>
      <c r="B23" s="149">
        <v>9958139.83</v>
      </c>
      <c r="C23" s="148">
        <v>260000</v>
      </c>
      <c r="D23" s="175">
        <v>2526095.87</v>
      </c>
      <c r="E23" s="193">
        <f>B23+C23-D23</f>
        <v>7692043.96</v>
      </c>
    </row>
    <row r="24" spans="1:5" ht="13.5" thickBot="1">
      <c r="A24" s="184"/>
      <c r="B24" s="167"/>
      <c r="C24" s="167"/>
      <c r="D24" s="190"/>
      <c r="E24" s="194"/>
    </row>
    <row r="25" spans="1:5" ht="12.75">
      <c r="A25" s="176"/>
      <c r="B25" s="177"/>
      <c r="C25" s="177"/>
      <c r="D25" s="191"/>
      <c r="E25" s="195"/>
    </row>
    <row r="26" spans="1:5" s="22" customFormat="1" ht="12.75">
      <c r="A26" s="172" t="s">
        <v>111</v>
      </c>
      <c r="B26" s="143">
        <f>B15+B17+B21</f>
        <v>9958139.83</v>
      </c>
      <c r="C26" s="143">
        <f>C15+C17+C21</f>
        <v>260000</v>
      </c>
      <c r="D26" s="143">
        <f>D15+D17+D21</f>
        <v>2526095.87</v>
      </c>
      <c r="E26" s="193">
        <f>B26+C26-D26</f>
        <v>7692043.96</v>
      </c>
    </row>
    <row r="27" spans="1:5" ht="13.5" thickBot="1">
      <c r="A27" s="173"/>
      <c r="B27" s="167"/>
      <c r="C27" s="167"/>
      <c r="D27" s="190"/>
      <c r="E27" s="174"/>
    </row>
    <row r="29" ht="12.75">
      <c r="A29" s="161" t="s">
        <v>246</v>
      </c>
    </row>
    <row r="32" spans="1:5" s="4" customFormat="1" ht="12.75">
      <c r="A32"/>
      <c r="B32"/>
      <c r="C32"/>
      <c r="D32"/>
      <c r="E32"/>
    </row>
  </sheetData>
  <sheetProtection/>
  <mergeCells count="1">
    <mergeCell ref="A1:E2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0">
      <selection activeCell="B19" sqref="B19"/>
    </sheetView>
  </sheetViews>
  <sheetFormatPr defaultColWidth="9.00390625" defaultRowHeight="12.75"/>
  <cols>
    <col min="1" max="1" width="4.00390625" style="29" customWidth="1"/>
    <col min="2" max="2" width="30.75390625" style="29" customWidth="1"/>
    <col min="3" max="3" width="12.875" style="29" customWidth="1"/>
    <col min="4" max="4" width="12.25390625" style="29" customWidth="1"/>
    <col min="5" max="5" width="7.875" style="29" customWidth="1"/>
    <col min="6" max="6" width="12.00390625" style="29" customWidth="1"/>
    <col min="7" max="7" width="11.875" style="29" customWidth="1"/>
    <col min="8" max="8" width="9.75390625" style="29" customWidth="1"/>
    <col min="9" max="9" width="11.375" style="29" customWidth="1"/>
    <col min="10" max="10" width="10.25390625" style="29" customWidth="1"/>
    <col min="11" max="11" width="11.75390625" style="29" customWidth="1"/>
    <col min="12" max="12" width="13.875" style="29" customWidth="1"/>
    <col min="13" max="13" width="13.00390625" style="29" customWidth="1"/>
    <col min="14" max="23" width="9.125" style="29" customWidth="1"/>
    <col min="24" max="16384" width="9.125" style="30" customWidth="1"/>
  </cols>
  <sheetData>
    <row r="1" spans="1:12" s="27" customFormat="1" ht="15.75" customHeight="1">
      <c r="A1" s="27" t="s">
        <v>86</v>
      </c>
      <c r="L1" s="27" t="s">
        <v>87</v>
      </c>
    </row>
    <row r="2" spans="1:13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ht="13.5" thickBot="1">
      <c r="B3" s="105"/>
    </row>
    <row r="4" spans="1:23" s="216" customFormat="1" ht="13.5" thickTop="1">
      <c r="A4" s="212" t="s">
        <v>0</v>
      </c>
      <c r="B4" s="417" t="s">
        <v>7</v>
      </c>
      <c r="C4" s="418" t="s">
        <v>235</v>
      </c>
      <c r="D4" s="213" t="s">
        <v>8</v>
      </c>
      <c r="E4" s="214"/>
      <c r="F4" s="214"/>
      <c r="G4" s="214"/>
      <c r="H4" s="213" t="s">
        <v>9</v>
      </c>
      <c r="I4" s="214"/>
      <c r="J4" s="214"/>
      <c r="K4" s="215"/>
      <c r="L4" s="418" t="s">
        <v>224</v>
      </c>
      <c r="M4" s="419" t="s">
        <v>237</v>
      </c>
      <c r="N4" s="210"/>
      <c r="O4" s="210"/>
      <c r="P4" s="210"/>
      <c r="Q4" s="210"/>
      <c r="R4" s="210"/>
      <c r="S4" s="210"/>
      <c r="T4" s="210"/>
      <c r="U4" s="210"/>
      <c r="V4" s="210"/>
      <c r="W4" s="210"/>
    </row>
    <row r="5" spans="1:23" s="216" customFormat="1" ht="66" customHeight="1">
      <c r="A5" s="217"/>
      <c r="B5" s="414"/>
      <c r="C5" s="414"/>
      <c r="D5" s="218" t="s">
        <v>205</v>
      </c>
      <c r="E5" s="218" t="s">
        <v>10</v>
      </c>
      <c r="F5" s="218" t="s">
        <v>204</v>
      </c>
      <c r="G5" s="218" t="s">
        <v>11</v>
      </c>
      <c r="H5" s="218" t="s">
        <v>12</v>
      </c>
      <c r="I5" s="218" t="s">
        <v>13</v>
      </c>
      <c r="J5" s="218" t="s">
        <v>78</v>
      </c>
      <c r="K5" s="218" t="s">
        <v>11</v>
      </c>
      <c r="L5" s="414"/>
      <c r="M5" s="416"/>
      <c r="N5" s="210"/>
      <c r="O5" s="210"/>
      <c r="P5" s="210"/>
      <c r="Q5" s="210"/>
      <c r="R5" s="210"/>
      <c r="S5" s="210"/>
      <c r="T5" s="210"/>
      <c r="U5" s="210"/>
      <c r="V5" s="210"/>
      <c r="W5" s="210"/>
    </row>
    <row r="6" spans="1:13" ht="13.5" thickBot="1">
      <c r="A6" s="31">
        <v>1</v>
      </c>
      <c r="B6" s="32">
        <v>2</v>
      </c>
      <c r="C6" s="32">
        <v>3</v>
      </c>
      <c r="D6" s="32">
        <v>4</v>
      </c>
      <c r="E6" s="32">
        <v>5</v>
      </c>
      <c r="F6" s="32"/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3">
        <v>12</v>
      </c>
    </row>
    <row r="7" spans="1:39" ht="39" customHeight="1">
      <c r="A7" s="88">
        <v>1</v>
      </c>
      <c r="B7" s="89" t="s">
        <v>3</v>
      </c>
      <c r="C7" s="96">
        <v>296982.83</v>
      </c>
      <c r="D7" s="107">
        <v>145483.5</v>
      </c>
      <c r="E7" s="96"/>
      <c r="F7" s="96"/>
      <c r="G7" s="96">
        <f>SUM(D7:F7)</f>
        <v>145483.5</v>
      </c>
      <c r="H7" s="96"/>
      <c r="I7" s="96">
        <v>54460.62</v>
      </c>
      <c r="J7" s="96"/>
      <c r="K7" s="96">
        <f>H7+I7+J7</f>
        <v>54460.62</v>
      </c>
      <c r="L7" s="96">
        <f>C7+G7-K7</f>
        <v>388005.71</v>
      </c>
      <c r="M7" s="97">
        <v>151850.88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ht="28.5" customHeight="1">
      <c r="A8" s="90">
        <v>2</v>
      </c>
      <c r="B8" s="87" t="s">
        <v>4</v>
      </c>
      <c r="C8" s="99">
        <f aca="true" t="shared" si="0" ref="C8:M8">C9+C10+C11+C12+C13</f>
        <v>45616241.64</v>
      </c>
      <c r="D8" s="99">
        <f t="shared" si="0"/>
        <v>4325505.68</v>
      </c>
      <c r="E8" s="99">
        <f t="shared" si="0"/>
        <v>0</v>
      </c>
      <c r="F8" s="99">
        <f t="shared" si="0"/>
        <v>5409490.67</v>
      </c>
      <c r="G8" s="99">
        <f t="shared" si="0"/>
        <v>9734996.35</v>
      </c>
      <c r="H8" s="99">
        <f t="shared" si="0"/>
        <v>0</v>
      </c>
      <c r="I8" s="99">
        <f t="shared" si="0"/>
        <v>2158593.15</v>
      </c>
      <c r="J8" s="99">
        <f t="shared" si="0"/>
        <v>46083.89</v>
      </c>
      <c r="K8" s="99">
        <f t="shared" si="0"/>
        <v>2204677.04</v>
      </c>
      <c r="L8" s="99">
        <f t="shared" si="0"/>
        <v>53146560.95</v>
      </c>
      <c r="M8" s="100">
        <f t="shared" si="0"/>
        <v>12915900.26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ht="39" customHeight="1">
      <c r="A9" s="36"/>
      <c r="B9" s="37" t="s">
        <v>42</v>
      </c>
      <c r="C9" s="47">
        <v>0</v>
      </c>
      <c r="D9" s="47"/>
      <c r="E9" s="47"/>
      <c r="F9" s="107"/>
      <c r="G9" s="96">
        <f aca="true" t="shared" si="1" ref="G9:G15">SUM(D9:F9)</f>
        <v>0</v>
      </c>
      <c r="H9" s="47"/>
      <c r="I9" s="47"/>
      <c r="J9" s="47"/>
      <c r="K9" s="107">
        <f aca="true" t="shared" si="2" ref="K9:K15">H9+I9+J9</f>
        <v>0</v>
      </c>
      <c r="L9" s="96">
        <f aca="true" t="shared" si="3" ref="L9:L15">C9+G9-K9</f>
        <v>0</v>
      </c>
      <c r="M9" s="100">
        <v>0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39" customHeight="1">
      <c r="A10" s="36"/>
      <c r="B10" s="37" t="s">
        <v>32</v>
      </c>
      <c r="C10" s="47">
        <v>722322.71</v>
      </c>
      <c r="D10" s="47">
        <v>185143.64</v>
      </c>
      <c r="E10" s="47"/>
      <c r="F10" s="107">
        <v>41954.38</v>
      </c>
      <c r="G10" s="96">
        <f t="shared" si="1"/>
        <v>227098.02000000002</v>
      </c>
      <c r="H10" s="47"/>
      <c r="I10" s="47"/>
      <c r="J10" s="47"/>
      <c r="K10" s="107">
        <f t="shared" si="2"/>
        <v>0</v>
      </c>
      <c r="L10" s="96">
        <f t="shared" si="3"/>
        <v>949420.73</v>
      </c>
      <c r="M10" s="100">
        <v>1183367.99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ht="28.5" customHeight="1">
      <c r="A11" s="36"/>
      <c r="B11" s="37" t="s">
        <v>5</v>
      </c>
      <c r="C11" s="47">
        <v>1730566.52</v>
      </c>
      <c r="D11" s="47">
        <v>177157.86</v>
      </c>
      <c r="E11" s="357"/>
      <c r="F11" s="47">
        <v>839332.46</v>
      </c>
      <c r="G11" s="96">
        <f t="shared" si="1"/>
        <v>1016490.32</v>
      </c>
      <c r="H11" s="47"/>
      <c r="I11" s="47">
        <v>79054.06</v>
      </c>
      <c r="J11" s="47"/>
      <c r="K11" s="107">
        <f t="shared" si="2"/>
        <v>79054.06</v>
      </c>
      <c r="L11" s="96">
        <f t="shared" si="3"/>
        <v>2668002.78</v>
      </c>
      <c r="M11" s="100">
        <v>600184.22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ht="28.5" customHeight="1">
      <c r="A12" s="36"/>
      <c r="B12" s="37" t="s">
        <v>6</v>
      </c>
      <c r="C12" s="47">
        <v>208150.9</v>
      </c>
      <c r="D12" s="47">
        <v>47437.77</v>
      </c>
      <c r="E12" s="47"/>
      <c r="F12" s="107">
        <v>116453.2</v>
      </c>
      <c r="G12" s="96">
        <f t="shared" si="1"/>
        <v>163890.97</v>
      </c>
      <c r="H12" s="47"/>
      <c r="I12" s="47"/>
      <c r="J12" s="47"/>
      <c r="K12" s="107">
        <f t="shared" si="2"/>
        <v>0</v>
      </c>
      <c r="L12" s="96">
        <f t="shared" si="3"/>
        <v>372041.87</v>
      </c>
      <c r="M12" s="100">
        <v>229915.93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ht="28.5" customHeight="1">
      <c r="A13" s="36"/>
      <c r="B13" s="37" t="s">
        <v>33</v>
      </c>
      <c r="C13" s="47">
        <v>42955201.51</v>
      </c>
      <c r="D13" s="47">
        <v>3915766.41</v>
      </c>
      <c r="E13" s="47"/>
      <c r="F13" s="107">
        <v>4411750.63</v>
      </c>
      <c r="G13" s="96">
        <f t="shared" si="1"/>
        <v>8327517.04</v>
      </c>
      <c r="H13" s="47"/>
      <c r="I13" s="47">
        <v>2079539.09</v>
      </c>
      <c r="J13" s="47">
        <v>46083.89</v>
      </c>
      <c r="K13" s="107">
        <f t="shared" si="2"/>
        <v>2125622.98</v>
      </c>
      <c r="L13" s="96">
        <f t="shared" si="3"/>
        <v>49157095.57</v>
      </c>
      <c r="M13" s="100">
        <v>10902432.12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ht="28.5" customHeight="1">
      <c r="A14" s="90">
        <v>3</v>
      </c>
      <c r="B14" s="91" t="s">
        <v>34</v>
      </c>
      <c r="C14" s="99">
        <v>0</v>
      </c>
      <c r="D14" s="99"/>
      <c r="E14" s="99"/>
      <c r="F14" s="96"/>
      <c r="G14" s="96">
        <f t="shared" si="1"/>
        <v>0</v>
      </c>
      <c r="H14" s="99"/>
      <c r="I14" s="99"/>
      <c r="J14" s="99"/>
      <c r="K14" s="96">
        <f t="shared" si="2"/>
        <v>0</v>
      </c>
      <c r="L14" s="96">
        <f t="shared" si="3"/>
        <v>0</v>
      </c>
      <c r="M14" s="100">
        <v>17863.6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ht="29.25" customHeight="1">
      <c r="A15" s="92">
        <v>4</v>
      </c>
      <c r="B15" s="93" t="s">
        <v>35</v>
      </c>
      <c r="C15" s="103">
        <v>0</v>
      </c>
      <c r="D15" s="103"/>
      <c r="E15" s="103"/>
      <c r="F15" s="329"/>
      <c r="G15" s="96">
        <f t="shared" si="1"/>
        <v>0</v>
      </c>
      <c r="H15" s="103"/>
      <c r="I15" s="103"/>
      <c r="J15" s="103"/>
      <c r="K15" s="96">
        <f t="shared" si="2"/>
        <v>0</v>
      </c>
      <c r="L15" s="96">
        <f t="shared" si="3"/>
        <v>0</v>
      </c>
      <c r="M15" s="104">
        <v>0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s="216" customFormat="1" ht="29.25" customHeight="1" thickBot="1">
      <c r="A16" s="358">
        <v>5</v>
      </c>
      <c r="B16" s="359" t="s">
        <v>83</v>
      </c>
      <c r="C16" s="360">
        <f aca="true" t="shared" si="4" ref="C16:M16">C7+C8+C14+C15</f>
        <v>45913224.47</v>
      </c>
      <c r="D16" s="360">
        <f t="shared" si="4"/>
        <v>4470989.18</v>
      </c>
      <c r="E16" s="360">
        <f t="shared" si="4"/>
        <v>0</v>
      </c>
      <c r="F16" s="360">
        <f t="shared" si="4"/>
        <v>5409490.67</v>
      </c>
      <c r="G16" s="360">
        <f t="shared" si="4"/>
        <v>9880479.85</v>
      </c>
      <c r="H16" s="360">
        <f t="shared" si="4"/>
        <v>0</v>
      </c>
      <c r="I16" s="360">
        <f t="shared" si="4"/>
        <v>2213053.77</v>
      </c>
      <c r="J16" s="360">
        <f t="shared" si="4"/>
        <v>46083.89</v>
      </c>
      <c r="K16" s="360">
        <f t="shared" si="4"/>
        <v>2259137.66</v>
      </c>
      <c r="L16" s="360">
        <f t="shared" si="4"/>
        <v>53534566.660000004</v>
      </c>
      <c r="M16" s="361">
        <f t="shared" si="4"/>
        <v>13085614.74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</row>
    <row r="17" spans="2:39" ht="13.5" thickTop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2:39" ht="12.75">
      <c r="B18" s="267" t="s">
        <v>256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</sheetData>
  <sheetProtection/>
  <mergeCells count="4">
    <mergeCell ref="B4:B5"/>
    <mergeCell ref="C4:C5"/>
    <mergeCell ref="L4:L5"/>
    <mergeCell ref="M4:M5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5"/>
  <sheetViews>
    <sheetView zoomScaleSheetLayoutView="100" zoomScalePageLayoutView="0" workbookViewId="0" topLeftCell="A2">
      <selection activeCell="A33" sqref="A33"/>
    </sheetView>
  </sheetViews>
  <sheetFormatPr defaultColWidth="9.00390625" defaultRowHeight="12.75"/>
  <cols>
    <col min="1" max="1" width="47.25390625" style="0" customWidth="1"/>
    <col min="2" max="2" width="22.75390625" style="0" customWidth="1"/>
  </cols>
  <sheetData>
    <row r="2" spans="1:2" ht="15.75">
      <c r="A2" s="420" t="s">
        <v>106</v>
      </c>
      <c r="B2" s="420"/>
    </row>
    <row r="3" spans="1:2" ht="15.75">
      <c r="A3" s="420" t="s">
        <v>238</v>
      </c>
      <c r="B3" s="420"/>
    </row>
    <row r="4" spans="1:2" ht="12.75">
      <c r="A4" s="5"/>
      <c r="B4" s="111" t="s">
        <v>226</v>
      </c>
    </row>
    <row r="5" spans="1:2" ht="13.5" thickBot="1">
      <c r="A5" s="110"/>
      <c r="B5" s="5"/>
    </row>
    <row r="6" spans="1:2" s="220" customFormat="1" ht="13.5" thickTop="1">
      <c r="A6" s="223"/>
      <c r="B6" s="224"/>
    </row>
    <row r="7" spans="1:2" s="220" customFormat="1" ht="12.75">
      <c r="A7" s="225"/>
      <c r="B7" s="226" t="s">
        <v>18</v>
      </c>
    </row>
    <row r="8" spans="1:2" s="220" customFormat="1" ht="12.75">
      <c r="A8" s="225" t="s">
        <v>19</v>
      </c>
      <c r="B8" s="226" t="s">
        <v>20</v>
      </c>
    </row>
    <row r="9" spans="1:2" s="220" customFormat="1" ht="12.75">
      <c r="A9" s="225"/>
      <c r="B9" s="226"/>
    </row>
    <row r="10" spans="1:2" s="220" customFormat="1" ht="12.75">
      <c r="A10" s="225"/>
      <c r="B10" s="226"/>
    </row>
    <row r="11" spans="1:2" s="220" customFormat="1" ht="12.75">
      <c r="A11" s="227"/>
      <c r="B11" s="228"/>
    </row>
    <row r="12" spans="1:2" ht="13.5" thickBot="1">
      <c r="A12" s="18">
        <v>1</v>
      </c>
      <c r="B12" s="19">
        <v>2</v>
      </c>
    </row>
    <row r="13" spans="1:2" ht="12.75">
      <c r="A13" s="11"/>
      <c r="B13" s="9"/>
    </row>
    <row r="14" spans="1:2" ht="12.75">
      <c r="A14" s="8" t="s">
        <v>55</v>
      </c>
      <c r="B14" s="163">
        <v>0</v>
      </c>
    </row>
    <row r="15" spans="1:2" ht="12.75">
      <c r="A15" s="12"/>
      <c r="B15" s="25"/>
    </row>
    <row r="16" spans="1:2" ht="12.75">
      <c r="A16" s="10"/>
      <c r="B16" s="160"/>
    </row>
    <row r="17" spans="1:2" ht="12.75">
      <c r="A17" s="8" t="s">
        <v>82</v>
      </c>
      <c r="B17" s="128">
        <v>0</v>
      </c>
    </row>
    <row r="18" spans="1:2" ht="12.75">
      <c r="A18" s="11" t="s">
        <v>79</v>
      </c>
      <c r="B18" s="23"/>
    </row>
    <row r="19" spans="1:2" ht="12.75">
      <c r="A19" s="11" t="s">
        <v>194</v>
      </c>
      <c r="B19" s="23"/>
    </row>
    <row r="20" spans="1:2" ht="12.75">
      <c r="A20" s="11" t="s">
        <v>195</v>
      </c>
      <c r="B20" s="24"/>
    </row>
    <row r="21" spans="1:2" ht="12.75">
      <c r="A21" s="12"/>
      <c r="B21" s="25"/>
    </row>
    <row r="22" spans="1:2" ht="12.75">
      <c r="A22" s="10"/>
      <c r="B22" s="160"/>
    </row>
    <row r="23" spans="1:2" ht="12.75">
      <c r="A23" s="8" t="s">
        <v>56</v>
      </c>
      <c r="B23" s="163">
        <v>0</v>
      </c>
    </row>
    <row r="24" spans="1:2" ht="12.75">
      <c r="A24" s="11" t="s">
        <v>196</v>
      </c>
      <c r="B24" s="164"/>
    </row>
    <row r="25" spans="1:2" ht="12.75">
      <c r="A25" s="11" t="s">
        <v>197</v>
      </c>
      <c r="B25" s="164"/>
    </row>
    <row r="26" spans="1:2" ht="12.75">
      <c r="A26" s="12" t="s">
        <v>195</v>
      </c>
      <c r="B26" s="162"/>
    </row>
    <row r="27" spans="1:2" s="220" customFormat="1" ht="12.75">
      <c r="A27" s="229"/>
      <c r="B27" s="230"/>
    </row>
    <row r="28" spans="1:2" s="220" customFormat="1" ht="12.75">
      <c r="A28" s="231" t="s">
        <v>57</v>
      </c>
      <c r="B28" s="234">
        <v>0</v>
      </c>
    </row>
    <row r="29" spans="1:2" s="220" customFormat="1" ht="13.5" thickBot="1">
      <c r="A29" s="232"/>
      <c r="B29" s="233"/>
    </row>
    <row r="30" spans="1:2" ht="13.5" thickTop="1">
      <c r="A30" s="17"/>
      <c r="B30" s="17"/>
    </row>
    <row r="31" spans="1:2" ht="12.75">
      <c r="A31" s="17"/>
      <c r="B31" s="17"/>
    </row>
    <row r="32" spans="1:2" ht="12.75">
      <c r="A32" s="203" t="s">
        <v>239</v>
      </c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  <row r="51" spans="1:2" ht="12.75">
      <c r="A51" s="60"/>
      <c r="B51" s="60"/>
    </row>
    <row r="52" spans="1:2" ht="12.75">
      <c r="A52" s="60"/>
      <c r="B52" s="60"/>
    </row>
    <row r="53" spans="1:2" ht="12.75">
      <c r="A53" s="60"/>
      <c r="B53" s="60"/>
    </row>
    <row r="54" spans="1:2" ht="12.75">
      <c r="A54" s="60"/>
      <c r="B54" s="60"/>
    </row>
    <row r="55" spans="1:2" ht="12.75">
      <c r="A55" s="61"/>
      <c r="B55" s="61"/>
    </row>
    <row r="56" spans="1:2" ht="12.75">
      <c r="A56" s="61"/>
      <c r="B56" s="61"/>
    </row>
    <row r="57" spans="1:2" ht="12.75">
      <c r="A57" s="61"/>
      <c r="B57" s="61"/>
    </row>
    <row r="58" spans="1:2" ht="12.75">
      <c r="A58" s="62"/>
      <c r="B58" s="62"/>
    </row>
    <row r="59" spans="1:2" ht="12.75">
      <c r="A59" s="63"/>
      <c r="B59" s="63"/>
    </row>
    <row r="60" spans="1:2" ht="12.75">
      <c r="A60" s="69"/>
      <c r="B60" s="69"/>
    </row>
    <row r="61" spans="1:2" ht="12.75">
      <c r="A61" s="69"/>
      <c r="B61" s="69"/>
    </row>
    <row r="62" spans="1:2" ht="12.75">
      <c r="A62" s="69"/>
      <c r="B62" s="69"/>
    </row>
    <row r="63" spans="1:2" ht="12.75">
      <c r="A63" s="69"/>
      <c r="B63" s="69"/>
    </row>
    <row r="64" spans="1:2" ht="12.75">
      <c r="A64" s="70"/>
      <c r="B64" s="70"/>
    </row>
    <row r="65" spans="1:2" ht="12.75">
      <c r="A65" s="71"/>
      <c r="B65" s="71"/>
    </row>
    <row r="66" spans="1:2" ht="12.75">
      <c r="A66" s="72"/>
      <c r="B66" s="72"/>
    </row>
    <row r="67" spans="1:2" ht="12.75">
      <c r="A67" s="64"/>
      <c r="B67" s="60"/>
    </row>
    <row r="68" spans="1:2" ht="12.75">
      <c r="A68" s="60"/>
      <c r="B68" s="60"/>
    </row>
    <row r="69" spans="1:2" ht="12.75">
      <c r="A69" s="60"/>
      <c r="B69" s="60"/>
    </row>
    <row r="70" spans="1:2" ht="12.75">
      <c r="A70" s="64"/>
      <c r="B70" s="60"/>
    </row>
    <row r="71" spans="1:2" ht="12.75">
      <c r="A71" s="60"/>
      <c r="B71" s="60"/>
    </row>
    <row r="72" spans="1:2" ht="12.75">
      <c r="A72" s="65"/>
      <c r="B72" s="60"/>
    </row>
    <row r="73" spans="1:2" ht="12.75">
      <c r="A73" s="60"/>
      <c r="B73" s="60"/>
    </row>
    <row r="74" spans="1:2" ht="12.75">
      <c r="A74" s="17"/>
      <c r="B74" s="17"/>
    </row>
    <row r="75" spans="1:2" ht="12.75">
      <c r="A75" s="17"/>
      <c r="B75" s="17"/>
    </row>
    <row r="76" spans="1:2" ht="12.75">
      <c r="A76" s="17"/>
      <c r="B76" s="17"/>
    </row>
    <row r="77" spans="1:2" ht="12.75">
      <c r="A77" s="66"/>
      <c r="B77" s="17"/>
    </row>
    <row r="78" spans="1:2" ht="12.75">
      <c r="A78" s="17"/>
      <c r="B78" s="17"/>
    </row>
    <row r="79" spans="1:2" ht="12.75">
      <c r="A79" s="17"/>
      <c r="B79" s="17"/>
    </row>
    <row r="80" spans="1:2" ht="12.75">
      <c r="A80" s="66"/>
      <c r="B80" s="17"/>
    </row>
    <row r="81" spans="1:2" ht="12.75">
      <c r="A81" s="67"/>
      <c r="B81" s="17"/>
    </row>
    <row r="82" spans="1:2" ht="12.75">
      <c r="A82" s="67"/>
      <c r="B82" s="17"/>
    </row>
    <row r="83" spans="1:2" ht="12.75">
      <c r="A83" s="17"/>
      <c r="B83" s="17"/>
    </row>
    <row r="84" spans="1:2" ht="12.75">
      <c r="A84" s="17"/>
      <c r="B84" s="17"/>
    </row>
    <row r="85" spans="1:2" ht="12.75">
      <c r="A85" s="68"/>
      <c r="B85" s="17"/>
    </row>
    <row r="86" spans="1:2" ht="12.75">
      <c r="A86" s="17"/>
      <c r="B86" s="17"/>
    </row>
    <row r="87" spans="1:2" ht="12.75">
      <c r="A87" s="17"/>
      <c r="B87" s="17"/>
    </row>
    <row r="88" spans="1:2" ht="12.75">
      <c r="A88" s="17"/>
      <c r="B88" s="17"/>
    </row>
    <row r="89" spans="1:2" ht="12.75">
      <c r="A89" s="17"/>
      <c r="B89" s="17"/>
    </row>
    <row r="90" spans="1:2" ht="12.75">
      <c r="A90" s="17"/>
      <c r="B90" s="17"/>
    </row>
    <row r="91" spans="1:2" ht="12.75">
      <c r="A91" s="68"/>
      <c r="B91" s="17"/>
    </row>
    <row r="92" spans="1:2" ht="12.75">
      <c r="A92" s="17"/>
      <c r="B92" s="17"/>
    </row>
    <row r="93" spans="1:2" ht="12.75">
      <c r="A93" s="17"/>
      <c r="B93" s="17"/>
    </row>
    <row r="94" spans="1:2" ht="12.75">
      <c r="A94" s="17"/>
      <c r="B94" s="17"/>
    </row>
    <row r="95" spans="1:2" ht="12.75">
      <c r="A95" s="17"/>
      <c r="B95" s="17"/>
    </row>
  </sheetData>
  <sheetProtection/>
  <mergeCells count="2">
    <mergeCell ref="A2:B2"/>
    <mergeCell ref="A3:B3"/>
  </mergeCells>
  <printOptions/>
  <pageMargins left="0.7874015748031497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6.125" style="0" customWidth="1"/>
    <col min="2" max="2" width="16.875" style="0" customWidth="1"/>
    <col min="3" max="3" width="17.125" style="0" customWidth="1"/>
    <col min="4" max="4" width="12.375" style="0" customWidth="1"/>
  </cols>
  <sheetData>
    <row r="1" spans="1:3" s="4" customFormat="1" ht="15.75">
      <c r="A1" s="420" t="s">
        <v>103</v>
      </c>
      <c r="B1" s="423"/>
      <c r="C1" s="423"/>
    </row>
    <row r="2" s="4" customFormat="1" ht="12.75"/>
    <row r="3" spans="1:3" ht="13.5" thickBot="1">
      <c r="A3" s="109"/>
      <c r="C3" s="111" t="s">
        <v>150</v>
      </c>
    </row>
    <row r="4" spans="1:4" s="220" customFormat="1" ht="13.5" thickTop="1">
      <c r="A4" s="429" t="s">
        <v>28</v>
      </c>
      <c r="B4" s="424" t="s">
        <v>235</v>
      </c>
      <c r="C4" s="426" t="s">
        <v>236</v>
      </c>
      <c r="D4" s="421" t="s">
        <v>166</v>
      </c>
    </row>
    <row r="5" spans="1:4" s="220" customFormat="1" ht="12.75">
      <c r="A5" s="430"/>
      <c r="B5" s="425"/>
      <c r="C5" s="427"/>
      <c r="D5" s="422"/>
    </row>
    <row r="6" spans="1:4" s="220" customFormat="1" ht="12.75">
      <c r="A6" s="430"/>
      <c r="B6" s="425"/>
      <c r="C6" s="427"/>
      <c r="D6" s="422"/>
    </row>
    <row r="7" spans="1:4" s="222" customFormat="1" ht="12.75">
      <c r="A7" s="431"/>
      <c r="B7" s="414"/>
      <c r="C7" s="428"/>
      <c r="D7" s="422"/>
    </row>
    <row r="8" spans="1:4" s="5" customFormat="1" ht="13.5" thickBot="1">
      <c r="A8" s="330">
        <v>1</v>
      </c>
      <c r="B8" s="21">
        <v>2</v>
      </c>
      <c r="C8" s="268">
        <v>3</v>
      </c>
      <c r="D8" s="331"/>
    </row>
    <row r="9" spans="1:4" s="5" customFormat="1" ht="12.75">
      <c r="A9" s="11"/>
      <c r="B9" s="26"/>
      <c r="C9" s="269"/>
      <c r="D9" s="332"/>
    </row>
    <row r="10" spans="1:4" ht="12.75">
      <c r="A10" s="8" t="s">
        <v>71</v>
      </c>
      <c r="B10" s="336">
        <v>0</v>
      </c>
      <c r="C10" s="337">
        <v>0</v>
      </c>
      <c r="D10" s="338"/>
    </row>
    <row r="11" spans="1:4" ht="12.75">
      <c r="A11" s="8" t="s">
        <v>52</v>
      </c>
      <c r="B11" s="339"/>
      <c r="C11" s="340"/>
      <c r="D11" s="341"/>
    </row>
    <row r="12" spans="1:4" ht="12.75">
      <c r="A12" s="73" t="s">
        <v>51</v>
      </c>
      <c r="B12" s="339"/>
      <c r="C12" s="340"/>
      <c r="D12" s="341"/>
    </row>
    <row r="13" spans="1:4" ht="12.75">
      <c r="A13" s="73" t="s">
        <v>76</v>
      </c>
      <c r="B13" s="339">
        <v>0</v>
      </c>
      <c r="C13" s="340">
        <v>0</v>
      </c>
      <c r="D13" s="342"/>
    </row>
    <row r="14" spans="1:4" ht="12.75">
      <c r="A14" s="73" t="s">
        <v>77</v>
      </c>
      <c r="B14" s="339"/>
      <c r="C14" s="340"/>
      <c r="D14" s="341"/>
    </row>
    <row r="15" spans="1:4" ht="12.75">
      <c r="A15" s="73" t="s">
        <v>74</v>
      </c>
      <c r="B15" s="339">
        <v>0</v>
      </c>
      <c r="C15" s="343">
        <v>0</v>
      </c>
      <c r="D15" s="342"/>
    </row>
    <row r="16" spans="1:4" ht="12.75">
      <c r="A16" s="58" t="s">
        <v>75</v>
      </c>
      <c r="B16" s="339"/>
      <c r="C16" s="340"/>
      <c r="D16" s="341"/>
    </row>
    <row r="17" spans="1:4" ht="12.75">
      <c r="A17" s="333" t="s">
        <v>104</v>
      </c>
      <c r="B17" s="339">
        <v>0</v>
      </c>
      <c r="C17" s="343">
        <v>0</v>
      </c>
      <c r="D17" s="342"/>
    </row>
    <row r="18" spans="1:4" ht="12.75">
      <c r="A18" s="334"/>
      <c r="B18" s="344"/>
      <c r="C18" s="345"/>
      <c r="D18" s="346"/>
    </row>
    <row r="19" spans="1:4" ht="12.75">
      <c r="A19" s="333"/>
      <c r="B19" s="339"/>
      <c r="C19" s="340"/>
      <c r="D19" s="341"/>
    </row>
    <row r="20" spans="1:4" ht="12.75">
      <c r="A20" s="8" t="s">
        <v>72</v>
      </c>
      <c r="B20" s="188">
        <f>SUM(B22:B26)</f>
        <v>71927.21</v>
      </c>
      <c r="C20" s="337">
        <f>SUM(C22:C26)</f>
        <v>237990.22</v>
      </c>
      <c r="D20" s="338">
        <f>C20-B20</f>
        <v>166063.01</v>
      </c>
    </row>
    <row r="21" spans="1:4" ht="12.75">
      <c r="A21" s="333"/>
      <c r="B21" s="339"/>
      <c r="C21" s="340"/>
      <c r="D21" s="341"/>
    </row>
    <row r="22" spans="1:4" ht="12.75">
      <c r="A22" s="333" t="s">
        <v>198</v>
      </c>
      <c r="B22" s="343">
        <v>65422</v>
      </c>
      <c r="C22" s="343">
        <v>0</v>
      </c>
      <c r="D22" s="342">
        <f>C22-B22</f>
        <v>-65422</v>
      </c>
    </row>
    <row r="23" spans="1:4" ht="12.75">
      <c r="A23" s="333" t="s">
        <v>199</v>
      </c>
      <c r="B23" s="343">
        <v>0</v>
      </c>
      <c r="C23" s="343">
        <v>232474.18</v>
      </c>
      <c r="D23" s="342">
        <f>C23-B23</f>
        <v>232474.18</v>
      </c>
    </row>
    <row r="24" spans="1:4" ht="12.75">
      <c r="A24" s="333" t="s">
        <v>105</v>
      </c>
      <c r="B24" s="343">
        <v>3575.21</v>
      </c>
      <c r="C24" s="343">
        <v>734.2</v>
      </c>
      <c r="D24" s="342">
        <f>C24-B24</f>
        <v>-2841.01</v>
      </c>
    </row>
    <row r="25" spans="1:4" ht="12.75">
      <c r="A25" s="333" t="s">
        <v>200</v>
      </c>
      <c r="B25" s="343">
        <v>2402</v>
      </c>
      <c r="C25" s="343">
        <v>4781.84</v>
      </c>
      <c r="D25" s="342">
        <f>C25-B25</f>
        <v>2379.84</v>
      </c>
    </row>
    <row r="26" spans="1:4" ht="12.75">
      <c r="A26" s="333" t="s">
        <v>201</v>
      </c>
      <c r="B26" s="343">
        <v>528</v>
      </c>
      <c r="C26" s="343">
        <v>0</v>
      </c>
      <c r="D26" s="342">
        <f>C26-B26</f>
        <v>-528</v>
      </c>
    </row>
    <row r="27" spans="1:4" ht="12.75">
      <c r="A27" s="334"/>
      <c r="B27" s="344"/>
      <c r="C27" s="345"/>
      <c r="D27" s="346"/>
    </row>
    <row r="28" spans="1:4" ht="12.75">
      <c r="A28" s="333"/>
      <c r="B28" s="339"/>
      <c r="C28" s="340"/>
      <c r="D28" s="341"/>
    </row>
    <row r="29" spans="1:4" ht="12.75">
      <c r="A29" s="8" t="s">
        <v>73</v>
      </c>
      <c r="B29" s="188">
        <f>SUM(B31:B32)</f>
        <v>95732.85</v>
      </c>
      <c r="C29" s="337">
        <f>SUM(C31:C32)</f>
        <v>145592.66</v>
      </c>
      <c r="D29" s="342"/>
    </row>
    <row r="30" spans="1:4" ht="12.75">
      <c r="A30" s="8"/>
      <c r="B30" s="336"/>
      <c r="C30" s="348"/>
      <c r="D30" s="341"/>
    </row>
    <row r="31" spans="1:4" ht="12.75">
      <c r="A31" s="333" t="s">
        <v>53</v>
      </c>
      <c r="B31" s="347"/>
      <c r="C31" s="343"/>
      <c r="D31" s="342"/>
    </row>
    <row r="32" spans="1:4" ht="12.75">
      <c r="A32" s="333" t="s">
        <v>168</v>
      </c>
      <c r="B32" s="347">
        <v>95732.85</v>
      </c>
      <c r="C32" s="343">
        <v>145592.66</v>
      </c>
      <c r="D32" s="342"/>
    </row>
    <row r="33" spans="1:4" ht="12.75">
      <c r="A33" s="333"/>
      <c r="B33" s="347"/>
      <c r="C33" s="343"/>
      <c r="D33" s="342"/>
    </row>
    <row r="34" spans="1:4" ht="13.5" thickBot="1">
      <c r="A34" s="335" t="s">
        <v>202</v>
      </c>
      <c r="B34" s="349"/>
      <c r="C34" s="349">
        <f>C10+C20+C29</f>
        <v>383582.88</v>
      </c>
      <c r="D34" s="350"/>
    </row>
    <row r="35" ht="13.5" thickTop="1"/>
    <row r="36" ht="12.75">
      <c r="A36" s="161" t="s">
        <v>239</v>
      </c>
    </row>
  </sheetData>
  <sheetProtection/>
  <mergeCells count="5">
    <mergeCell ref="D4:D7"/>
    <mergeCell ref="A1:C1"/>
    <mergeCell ref="B4:B7"/>
    <mergeCell ref="C4:C7"/>
    <mergeCell ref="A4:A7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78.625" style="0" customWidth="1"/>
    <col min="2" max="2" width="16.00390625" style="0" customWidth="1"/>
    <col min="3" max="3" width="23.25390625" style="0" customWidth="1"/>
  </cols>
  <sheetData>
    <row r="1" spans="1:3" ht="15.75">
      <c r="A1" s="420" t="s">
        <v>263</v>
      </c>
      <c r="B1" s="423"/>
      <c r="C1" s="4"/>
    </row>
    <row r="2" spans="1:4" ht="15.75">
      <c r="A2" s="420" t="s">
        <v>238</v>
      </c>
      <c r="B2" s="420"/>
      <c r="C2" s="4"/>
      <c r="D2" s="4"/>
    </row>
    <row r="3" spans="1:4" ht="12.75">
      <c r="A3" s="4"/>
      <c r="B3" s="111" t="s">
        <v>152</v>
      </c>
      <c r="C3" s="4"/>
      <c r="D3" s="4"/>
    </row>
    <row r="4" spans="1:2" ht="13.5" thickBot="1">
      <c r="A4" s="110"/>
      <c r="B4" s="5"/>
    </row>
    <row r="5" spans="1:2" s="220" customFormat="1" ht="13.5" thickTop="1">
      <c r="A5" s="429" t="s">
        <v>19</v>
      </c>
      <c r="B5" s="432" t="s">
        <v>165</v>
      </c>
    </row>
    <row r="6" spans="1:2" s="220" customFormat="1" ht="12.75">
      <c r="A6" s="430"/>
      <c r="B6" s="433"/>
    </row>
    <row r="7" spans="1:2" s="220" customFormat="1" ht="12.75">
      <c r="A7" s="430"/>
      <c r="B7" s="433"/>
    </row>
    <row r="8" spans="1:2" s="220" customFormat="1" ht="12.75">
      <c r="A8" s="430"/>
      <c r="B8" s="433"/>
    </row>
    <row r="9" spans="1:2" s="220" customFormat="1" ht="12.75">
      <c r="A9" s="431"/>
      <c r="B9" s="416"/>
    </row>
    <row r="10" spans="1:2" s="3" customFormat="1" ht="13.5" thickBot="1">
      <c r="A10" s="18">
        <v>1</v>
      </c>
      <c r="B10" s="19">
        <v>2</v>
      </c>
    </row>
    <row r="11" spans="1:2" ht="12.75">
      <c r="A11" s="11"/>
      <c r="B11" s="23"/>
    </row>
    <row r="12" spans="1:2" ht="15">
      <c r="A12" s="372" t="s">
        <v>55</v>
      </c>
      <c r="B12" s="371">
        <v>38752095.67</v>
      </c>
    </row>
    <row r="13" spans="1:2" ht="12.75">
      <c r="A13" s="12"/>
      <c r="B13" s="25"/>
    </row>
    <row r="14" spans="1:2" ht="12.75">
      <c r="A14" s="10"/>
      <c r="B14" s="160"/>
    </row>
    <row r="15" spans="1:2" ht="12.75">
      <c r="A15" s="8" t="s">
        <v>82</v>
      </c>
      <c r="B15" s="366">
        <f>SUM(B17:B30)</f>
        <v>3791673.4400000004</v>
      </c>
    </row>
    <row r="16" spans="1:2" ht="12.75">
      <c r="A16" s="8"/>
      <c r="B16" s="366"/>
    </row>
    <row r="17" spans="1:2" ht="12.75">
      <c r="A17" s="11" t="s">
        <v>206</v>
      </c>
      <c r="B17" s="367">
        <v>375716.59</v>
      </c>
    </row>
    <row r="18" spans="1:2" ht="12.75">
      <c r="A18" s="11"/>
      <c r="B18" s="367"/>
    </row>
    <row r="19" spans="1:2" ht="12.75">
      <c r="A19" s="11" t="s">
        <v>207</v>
      </c>
      <c r="B19" s="367">
        <v>602782.49</v>
      </c>
    </row>
    <row r="20" spans="1:2" ht="12.75">
      <c r="A20" s="11"/>
      <c r="B20" s="367"/>
    </row>
    <row r="21" spans="1:2" ht="12.75">
      <c r="A21" s="11" t="s">
        <v>208</v>
      </c>
      <c r="B21" s="23">
        <v>172126.04</v>
      </c>
    </row>
    <row r="22" spans="1:2" ht="12.75">
      <c r="A22" s="11"/>
      <c r="B22" s="23"/>
    </row>
    <row r="23" spans="1:2" ht="12.75">
      <c r="A23" s="11" t="s">
        <v>249</v>
      </c>
      <c r="B23" s="23">
        <v>334421.76</v>
      </c>
    </row>
    <row r="24" spans="1:2" ht="12.75">
      <c r="A24" s="11"/>
      <c r="B24" s="23"/>
    </row>
    <row r="25" spans="1:2" ht="12.75">
      <c r="A25" s="11" t="s">
        <v>250</v>
      </c>
      <c r="B25" s="23">
        <v>192100.89</v>
      </c>
    </row>
    <row r="26" spans="1:2" ht="12.75">
      <c r="A26" s="11"/>
      <c r="B26" s="23"/>
    </row>
    <row r="27" spans="1:2" ht="12.75">
      <c r="A27" s="11" t="s">
        <v>251</v>
      </c>
      <c r="B27" s="23">
        <v>753343.06</v>
      </c>
    </row>
    <row r="28" spans="1:2" ht="12.75">
      <c r="A28" s="11"/>
      <c r="B28" s="23"/>
    </row>
    <row r="29" spans="1:2" ht="12.75">
      <c r="A29" s="11" t="s">
        <v>252</v>
      </c>
      <c r="B29" s="23">
        <v>1361182.61</v>
      </c>
    </row>
    <row r="30" spans="1:2" ht="12.75">
      <c r="A30" s="12"/>
      <c r="B30" s="25"/>
    </row>
    <row r="31" spans="1:2" ht="12.75">
      <c r="A31" s="10"/>
      <c r="B31" s="160"/>
    </row>
    <row r="32" spans="1:2" ht="12.75">
      <c r="A32" s="8" t="s">
        <v>56</v>
      </c>
      <c r="B32" s="366">
        <v>0</v>
      </c>
    </row>
    <row r="33" spans="1:2" ht="12.75">
      <c r="A33" s="11"/>
      <c r="B33" s="23"/>
    </row>
    <row r="34" spans="1:2" s="220" customFormat="1" ht="12.75">
      <c r="A34" s="229"/>
      <c r="B34" s="368"/>
    </row>
    <row r="35" spans="1:2" s="220" customFormat="1" ht="15">
      <c r="A35" s="373" t="s">
        <v>57</v>
      </c>
      <c r="B35" s="370">
        <f>B12+B15-B32</f>
        <v>42543769.11</v>
      </c>
    </row>
    <row r="36" spans="1:2" s="220" customFormat="1" ht="13.5" thickBot="1">
      <c r="A36" s="232"/>
      <c r="B36" s="369"/>
    </row>
    <row r="37" ht="13.5" thickTop="1"/>
    <row r="38" ht="12.75">
      <c r="A38" s="161" t="s">
        <v>239</v>
      </c>
    </row>
  </sheetData>
  <sheetProtection/>
  <mergeCells count="4">
    <mergeCell ref="A1:B1"/>
    <mergeCell ref="A2:B2"/>
    <mergeCell ref="A5:A9"/>
    <mergeCell ref="B5:B9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D20" sqref="D20"/>
    </sheetView>
  </sheetViews>
  <sheetFormatPr defaultColWidth="9.00390625" defaultRowHeight="12.75"/>
  <cols>
    <col min="2" max="2" width="28.75390625" style="0" customWidth="1"/>
    <col min="3" max="3" width="16.375" style="0" customWidth="1"/>
    <col min="4" max="4" width="15.75390625" style="0" customWidth="1"/>
    <col min="5" max="5" width="16.375" style="0" customWidth="1"/>
  </cols>
  <sheetData>
    <row r="2" spans="2:5" ht="15.75">
      <c r="B2" s="420" t="s">
        <v>240</v>
      </c>
      <c r="C2" s="420"/>
      <c r="D2" s="420"/>
      <c r="E2" s="420"/>
    </row>
    <row r="3" spans="2:5" ht="12.75">
      <c r="B3" s="5"/>
      <c r="C3" s="5"/>
      <c r="D3" s="5"/>
      <c r="E3" s="5"/>
    </row>
    <row r="4" spans="2:5" ht="12.75">
      <c r="B4" s="2"/>
      <c r="C4" s="2"/>
      <c r="D4" s="2"/>
      <c r="E4" s="111" t="s">
        <v>151</v>
      </c>
    </row>
    <row r="5" ht="13.5" thickBot="1">
      <c r="B5" s="109"/>
    </row>
    <row r="6" spans="1:5" s="220" customFormat="1" ht="40.5" customHeight="1" thickBot="1" thickTop="1">
      <c r="A6" s="378" t="s">
        <v>112</v>
      </c>
      <c r="B6" s="379" t="s">
        <v>17</v>
      </c>
      <c r="C6" s="392" t="s">
        <v>235</v>
      </c>
      <c r="D6" s="392" t="s">
        <v>236</v>
      </c>
      <c r="E6" s="380" t="s">
        <v>209</v>
      </c>
    </row>
    <row r="7" spans="1:5" ht="23.25" customHeight="1">
      <c r="A7" s="381" t="s">
        <v>115</v>
      </c>
      <c r="B7" s="374" t="s">
        <v>88</v>
      </c>
      <c r="C7" s="375">
        <v>16361.09</v>
      </c>
      <c r="D7" s="375">
        <v>9678.28</v>
      </c>
      <c r="E7" s="382">
        <f>D7-C7</f>
        <v>-6682.8099999999995</v>
      </c>
    </row>
    <row r="8" spans="1:5" ht="35.25" customHeight="1">
      <c r="A8" s="322" t="s">
        <v>121</v>
      </c>
      <c r="B8" s="376" t="s">
        <v>89</v>
      </c>
      <c r="C8" s="377">
        <f>C10+C11</f>
        <v>9130817.879999999</v>
      </c>
      <c r="D8" s="377">
        <f>D10+D11</f>
        <v>10479429.290000001</v>
      </c>
      <c r="E8" s="383">
        <f>D8-C8</f>
        <v>1348611.410000002</v>
      </c>
    </row>
    <row r="9" spans="1:5" ht="12.75">
      <c r="A9" s="384"/>
      <c r="B9" s="302" t="s">
        <v>90</v>
      </c>
      <c r="C9" s="305"/>
      <c r="D9" s="305"/>
      <c r="E9" s="385"/>
    </row>
    <row r="10" spans="1:5" ht="21.75" customHeight="1">
      <c r="A10" s="384" t="s">
        <v>29</v>
      </c>
      <c r="B10" s="303" t="s">
        <v>91</v>
      </c>
      <c r="C10" s="304">
        <v>5752283.39</v>
      </c>
      <c r="D10" s="304">
        <v>262004.99</v>
      </c>
      <c r="E10" s="386">
        <f aca="true" t="shared" si="0" ref="E10:E20">D10-C10</f>
        <v>-5490278.399999999</v>
      </c>
    </row>
    <row r="11" spans="1:5" ht="24.75" customHeight="1">
      <c r="A11" s="384" t="s">
        <v>30</v>
      </c>
      <c r="B11" s="169" t="s">
        <v>92</v>
      </c>
      <c r="C11" s="304">
        <f>C12+C13+C14+C15</f>
        <v>3378534.49</v>
      </c>
      <c r="D11" s="304">
        <f>D12+D13+D14+D15</f>
        <v>10217424.3</v>
      </c>
      <c r="E11" s="366">
        <f t="shared" si="0"/>
        <v>6838889.8100000005</v>
      </c>
    </row>
    <row r="12" spans="1:5" ht="12.75">
      <c r="A12" s="384"/>
      <c r="B12" s="168" t="s">
        <v>93</v>
      </c>
      <c r="C12" s="305">
        <v>3170963.2</v>
      </c>
      <c r="D12" s="305">
        <v>29794.06</v>
      </c>
      <c r="E12" s="367">
        <f t="shared" si="0"/>
        <v>-3141169.14</v>
      </c>
    </row>
    <row r="13" spans="1:5" ht="12.75">
      <c r="A13" s="384"/>
      <c r="B13" s="168" t="s">
        <v>94</v>
      </c>
      <c r="C13" s="305">
        <v>0</v>
      </c>
      <c r="D13" s="305">
        <v>0</v>
      </c>
      <c r="E13" s="367">
        <f t="shared" si="0"/>
        <v>0</v>
      </c>
    </row>
    <row r="14" spans="1:5" ht="12.75">
      <c r="A14" s="384"/>
      <c r="B14" s="168" t="s">
        <v>95</v>
      </c>
      <c r="C14" s="305">
        <v>26546.45</v>
      </c>
      <c r="D14" s="305">
        <v>0</v>
      </c>
      <c r="E14" s="367">
        <f t="shared" si="0"/>
        <v>-26546.45</v>
      </c>
    </row>
    <row r="15" spans="1:5" ht="12.75">
      <c r="A15" s="384"/>
      <c r="B15" s="168" t="s">
        <v>96</v>
      </c>
      <c r="C15" s="305">
        <v>181024.84</v>
      </c>
      <c r="D15" s="305">
        <v>10187630.24</v>
      </c>
      <c r="E15" s="367">
        <f t="shared" si="0"/>
        <v>10006605.4</v>
      </c>
    </row>
    <row r="16" spans="1:5" ht="19.5" customHeight="1">
      <c r="A16" s="322" t="s">
        <v>123</v>
      </c>
      <c r="B16" s="323" t="s">
        <v>101</v>
      </c>
      <c r="C16" s="377">
        <f>C17+C18+C19</f>
        <v>0</v>
      </c>
      <c r="D16" s="377">
        <f>D17+D18+D19</f>
        <v>256468.6</v>
      </c>
      <c r="E16" s="393">
        <f t="shared" si="0"/>
        <v>256468.6</v>
      </c>
    </row>
    <row r="17" spans="1:5" ht="12.75">
      <c r="A17" s="384"/>
      <c r="B17" s="168" t="s">
        <v>97</v>
      </c>
      <c r="C17" s="305">
        <v>0</v>
      </c>
      <c r="D17" s="305">
        <v>0</v>
      </c>
      <c r="E17" s="367">
        <f t="shared" si="0"/>
        <v>0</v>
      </c>
    </row>
    <row r="18" spans="1:5" ht="12.75">
      <c r="A18" s="384"/>
      <c r="B18" s="168" t="s">
        <v>98</v>
      </c>
      <c r="C18" s="305">
        <v>0</v>
      </c>
      <c r="D18" s="305">
        <v>0</v>
      </c>
      <c r="E18" s="367">
        <f t="shared" si="0"/>
        <v>0</v>
      </c>
    </row>
    <row r="19" spans="1:5" ht="13.5" thickBot="1">
      <c r="A19" s="384"/>
      <c r="B19" s="173" t="s">
        <v>99</v>
      </c>
      <c r="C19" s="306">
        <v>0</v>
      </c>
      <c r="D19" s="306">
        <v>256468.6</v>
      </c>
      <c r="E19" s="387">
        <f t="shared" si="0"/>
        <v>256468.6</v>
      </c>
    </row>
    <row r="20" spans="1:5" s="220" customFormat="1" ht="30.75" customHeight="1" thickBot="1">
      <c r="A20" s="388"/>
      <c r="B20" s="389" t="s">
        <v>100</v>
      </c>
      <c r="C20" s="390">
        <f>C7+C8+C16</f>
        <v>9147178.969999999</v>
      </c>
      <c r="D20" s="390">
        <f>D7+D8+D16</f>
        <v>10745576.17</v>
      </c>
      <c r="E20" s="391">
        <f t="shared" si="0"/>
        <v>1598397.2000000011</v>
      </c>
    </row>
    <row r="21" ht="13.5" thickTop="1"/>
    <row r="22" ht="12.75">
      <c r="B22" s="161" t="s">
        <v>239</v>
      </c>
    </row>
  </sheetData>
  <sheetProtection/>
  <mergeCells count="1"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30.125" style="79" customWidth="1"/>
    <col min="2" max="2" width="17.00390625" style="84" customWidth="1"/>
    <col min="3" max="3" width="8.375" style="84" customWidth="1"/>
    <col min="4" max="4" width="16.75390625" style="84" customWidth="1"/>
    <col min="5" max="5" width="8.875" style="84" customWidth="1"/>
    <col min="6" max="6" width="13.125" style="80" customWidth="1"/>
    <col min="7" max="7" width="12.375" style="30" customWidth="1"/>
  </cols>
  <sheetData>
    <row r="1" spans="1:7" s="4" customFormat="1" ht="12.75">
      <c r="A1" s="434" t="s">
        <v>109</v>
      </c>
      <c r="B1" s="434"/>
      <c r="C1" s="434"/>
      <c r="D1" s="434"/>
      <c r="E1" s="434"/>
      <c r="F1" s="434"/>
      <c r="G1" s="48"/>
    </row>
    <row r="2" spans="1:7" s="4" customFormat="1" ht="12.75">
      <c r="A2" s="435" t="s">
        <v>241</v>
      </c>
      <c r="B2" s="435"/>
      <c r="C2" s="435"/>
      <c r="D2" s="435"/>
      <c r="E2" s="435"/>
      <c r="F2" s="435"/>
      <c r="G2" s="48"/>
    </row>
    <row r="3" spans="2:6" ht="12.75">
      <c r="B3" s="80"/>
      <c r="C3" s="80"/>
      <c r="D3" s="80"/>
      <c r="E3" s="80"/>
      <c r="F3" s="113" t="s">
        <v>108</v>
      </c>
    </row>
    <row r="4" spans="1:5" ht="13.5" thickBot="1">
      <c r="A4" s="112"/>
      <c r="B4" s="80"/>
      <c r="C4" s="80"/>
      <c r="D4" s="80"/>
      <c r="E4" s="80"/>
    </row>
    <row r="5" spans="1:7" s="220" customFormat="1" ht="13.5" thickTop="1">
      <c r="A5" s="242"/>
      <c r="B5" s="243"/>
      <c r="C5" s="244"/>
      <c r="D5" s="244"/>
      <c r="E5" s="244"/>
      <c r="F5" s="245"/>
      <c r="G5" s="216"/>
    </row>
    <row r="6" spans="1:7" s="238" customFormat="1" ht="25.5">
      <c r="A6" s="300" t="s">
        <v>17</v>
      </c>
      <c r="B6" s="301" t="s">
        <v>228</v>
      </c>
      <c r="C6" s="248" t="s">
        <v>80</v>
      </c>
      <c r="D6" s="301" t="s">
        <v>242</v>
      </c>
      <c r="E6" s="248" t="s">
        <v>80</v>
      </c>
      <c r="F6" s="299" t="s">
        <v>67</v>
      </c>
      <c r="G6" s="250"/>
    </row>
    <row r="7" spans="1:7" s="238" customFormat="1" ht="12.75">
      <c r="A7" s="246"/>
      <c r="B7" s="251"/>
      <c r="C7" s="247" t="s">
        <v>66</v>
      </c>
      <c r="D7" s="247"/>
      <c r="E7" s="248" t="s">
        <v>66</v>
      </c>
      <c r="F7" s="249" t="s">
        <v>244</v>
      </c>
      <c r="G7" s="250"/>
    </row>
    <row r="8" spans="1:7" s="238" customFormat="1" ht="12.75">
      <c r="A8" s="246"/>
      <c r="B8" s="251"/>
      <c r="C8" s="247"/>
      <c r="D8" s="247"/>
      <c r="E8" s="248"/>
      <c r="F8" s="249"/>
      <c r="G8" s="250"/>
    </row>
    <row r="9" spans="1:7" s="4" customFormat="1" ht="13.5" thickBot="1">
      <c r="A9" s="55">
        <v>1</v>
      </c>
      <c r="B9" s="85">
        <v>2</v>
      </c>
      <c r="C9" s="57">
        <v>3</v>
      </c>
      <c r="D9" s="57">
        <v>4</v>
      </c>
      <c r="E9" s="57">
        <v>5</v>
      </c>
      <c r="F9" s="86">
        <v>6</v>
      </c>
      <c r="G9" s="48"/>
    </row>
    <row r="10" spans="1:7" s="4" customFormat="1" ht="12.75">
      <c r="A10" s="51"/>
      <c r="B10" s="49"/>
      <c r="C10" s="74"/>
      <c r="D10" s="74"/>
      <c r="E10" s="74"/>
      <c r="F10" s="50"/>
      <c r="G10" s="48"/>
    </row>
    <row r="11" spans="1:6" ht="15">
      <c r="A11" s="52" t="s">
        <v>143</v>
      </c>
      <c r="B11" s="121">
        <f>B15+B18+B21+B24</f>
        <v>118967849.36999999</v>
      </c>
      <c r="C11" s="279">
        <f>B11/B39*100</f>
        <v>95.17398461653998</v>
      </c>
      <c r="D11" s="121">
        <f>SUM(D15:D24)</f>
        <v>187206194.20999998</v>
      </c>
      <c r="E11" s="279">
        <f>D11/D39*100</f>
        <v>95.9208379378494</v>
      </c>
      <c r="F11" s="287">
        <f>D11/B11*100</f>
        <v>157.35864370194085</v>
      </c>
    </row>
    <row r="12" spans="1:7" s="4" customFormat="1" ht="12.75">
      <c r="A12" s="52" t="s">
        <v>43</v>
      </c>
      <c r="B12" s="114"/>
      <c r="C12" s="129"/>
      <c r="D12" s="121"/>
      <c r="E12" s="56"/>
      <c r="F12" s="136"/>
      <c r="G12" s="48"/>
    </row>
    <row r="13" spans="1:7" s="4" customFormat="1" ht="12.75">
      <c r="A13" s="53" t="s">
        <v>45</v>
      </c>
      <c r="B13" s="114"/>
      <c r="C13" s="280"/>
      <c r="D13" s="121"/>
      <c r="E13" s="56"/>
      <c r="F13" s="136"/>
      <c r="G13" s="48"/>
    </row>
    <row r="14" spans="1:7" s="4" customFormat="1" ht="12.75">
      <c r="A14" s="54"/>
      <c r="B14" s="115"/>
      <c r="C14" s="281"/>
      <c r="D14" s="122"/>
      <c r="E14" s="75"/>
      <c r="F14" s="137"/>
      <c r="G14" s="48"/>
    </row>
    <row r="15" spans="1:6" ht="14.25">
      <c r="A15" s="81" t="s">
        <v>144</v>
      </c>
      <c r="B15" s="116">
        <v>111344858.11</v>
      </c>
      <c r="C15" s="288">
        <f>B15/B39*100</f>
        <v>89.07561050325448</v>
      </c>
      <c r="D15" s="116">
        <v>169875737.64</v>
      </c>
      <c r="E15" s="288">
        <f>D15/D39*100</f>
        <v>87.04104673727005</v>
      </c>
      <c r="F15" s="291">
        <f>D15/B15*100</f>
        <v>152.56720473986869</v>
      </c>
    </row>
    <row r="16" spans="1:7" s="4" customFormat="1" ht="12.75">
      <c r="A16" s="82"/>
      <c r="B16" s="116"/>
      <c r="C16" s="283"/>
      <c r="D16" s="123"/>
      <c r="E16" s="292"/>
      <c r="F16" s="293"/>
      <c r="G16" s="48"/>
    </row>
    <row r="17" spans="1:7" s="4" customFormat="1" ht="12.75">
      <c r="A17" s="83"/>
      <c r="B17" s="117"/>
      <c r="C17" s="280"/>
      <c r="D17" s="124"/>
      <c r="E17" s="294"/>
      <c r="F17" s="295"/>
      <c r="G17" s="48"/>
    </row>
    <row r="18" spans="1:6" ht="14.25">
      <c r="A18" s="81" t="s">
        <v>145</v>
      </c>
      <c r="B18" s="123">
        <v>2600176.38</v>
      </c>
      <c r="C18" s="288">
        <f>B18/B39*100</f>
        <v>2.080134659077183</v>
      </c>
      <c r="D18" s="123">
        <v>4067482.66</v>
      </c>
      <c r="E18" s="288">
        <f>D18/D39*100</f>
        <v>2.084099549650648</v>
      </c>
      <c r="F18" s="291">
        <f>D18/B18*100</f>
        <v>156.43102872890492</v>
      </c>
    </row>
    <row r="19" spans="1:7" s="4" customFormat="1" ht="12.75">
      <c r="A19" s="82"/>
      <c r="B19" s="118"/>
      <c r="C19" s="289"/>
      <c r="D19" s="125"/>
      <c r="E19" s="296"/>
      <c r="F19" s="297"/>
      <c r="G19" s="48"/>
    </row>
    <row r="20" spans="1:6" ht="12.75">
      <c r="A20" s="83"/>
      <c r="B20" s="117"/>
      <c r="C20" s="290"/>
      <c r="D20" s="124"/>
      <c r="E20" s="298"/>
      <c r="F20" s="295"/>
    </row>
    <row r="21" spans="1:6" ht="14.25">
      <c r="A21" s="81" t="s">
        <v>146</v>
      </c>
      <c r="B21" s="123">
        <v>3861950.58</v>
      </c>
      <c r="C21" s="288">
        <f>B21/B39*100</f>
        <v>3.089550891582682</v>
      </c>
      <c r="D21" s="123">
        <v>6088016.45</v>
      </c>
      <c r="E21" s="288">
        <f>D21/D39*100</f>
        <v>3.1193820360897946</v>
      </c>
      <c r="F21" s="291">
        <f>D21/B21*100</f>
        <v>157.6409724538733</v>
      </c>
    </row>
    <row r="22" spans="1:6" ht="14.25">
      <c r="A22" s="81"/>
      <c r="B22" s="123"/>
      <c r="C22" s="316"/>
      <c r="D22" s="123"/>
      <c r="E22" s="316"/>
      <c r="F22" s="404"/>
    </row>
    <row r="23" spans="1:6" ht="35.25" customHeight="1">
      <c r="A23" s="317" t="s">
        <v>253</v>
      </c>
      <c r="B23" s="408">
        <v>0</v>
      </c>
      <c r="C23" s="409"/>
      <c r="D23" s="408">
        <v>5998858.97</v>
      </c>
      <c r="E23" s="409"/>
      <c r="F23" s="410"/>
    </row>
    <row r="24" spans="1:6" ht="35.25" customHeight="1">
      <c r="A24" s="317" t="s">
        <v>254</v>
      </c>
      <c r="B24" s="318">
        <v>1160864.3</v>
      </c>
      <c r="C24" s="319">
        <f>B24/B39*100</f>
        <v>0.9286885626256527</v>
      </c>
      <c r="D24" s="320">
        <v>1176098.49</v>
      </c>
      <c r="E24" s="319">
        <v>0.92</v>
      </c>
      <c r="F24" s="405">
        <f>D24/B24*100</f>
        <v>101.31231445398052</v>
      </c>
    </row>
    <row r="25" spans="1:6" ht="12.75">
      <c r="A25" s="81"/>
      <c r="B25" s="116"/>
      <c r="C25" s="282"/>
      <c r="D25" s="123"/>
      <c r="E25" s="131"/>
      <c r="F25" s="138"/>
    </row>
    <row r="26" spans="1:6" ht="15">
      <c r="A26" s="132" t="s">
        <v>167</v>
      </c>
      <c r="B26" s="127">
        <v>4034587.69</v>
      </c>
      <c r="C26" s="279">
        <f>B26/B39*100</f>
        <v>3.227660151675999</v>
      </c>
      <c r="D26" s="127">
        <v>5674459.31</v>
      </c>
      <c r="E26" s="279">
        <f>D26/D39*100</f>
        <v>2.907483345603721</v>
      </c>
      <c r="F26" s="287">
        <f>D26/B26*100</f>
        <v>140.64533345165685</v>
      </c>
    </row>
    <row r="27" spans="1:6" ht="12.75">
      <c r="A27" s="132" t="s">
        <v>210</v>
      </c>
      <c r="B27" s="116"/>
      <c r="C27" s="282"/>
      <c r="D27" s="123"/>
      <c r="E27" s="131"/>
      <c r="F27" s="138"/>
    </row>
    <row r="28" spans="1:6" ht="12.75">
      <c r="A28" s="82"/>
      <c r="B28" s="118"/>
      <c r="C28" s="284"/>
      <c r="D28" s="125"/>
      <c r="E28" s="133"/>
      <c r="F28" s="139"/>
    </row>
    <row r="29" spans="1:6" ht="12.75">
      <c r="A29" s="81"/>
      <c r="B29" s="116"/>
      <c r="C29" s="282"/>
      <c r="D29" s="123"/>
      <c r="E29" s="131"/>
      <c r="F29" s="138"/>
    </row>
    <row r="30" spans="1:6" ht="15">
      <c r="A30" s="52" t="s">
        <v>147</v>
      </c>
      <c r="B30" s="121">
        <v>1937791.9</v>
      </c>
      <c r="C30" s="279">
        <f>B30/B39*100</f>
        <v>1.550228716895362</v>
      </c>
      <c r="D30" s="121">
        <v>2210556.06</v>
      </c>
      <c r="E30" s="279">
        <f>D30/D39*100</f>
        <v>1.1326462272179691</v>
      </c>
      <c r="F30" s="287">
        <f>D30/B30*100</f>
        <v>114.07602952618392</v>
      </c>
    </row>
    <row r="31" spans="1:6" ht="12.75">
      <c r="A31" s="52" t="s">
        <v>31</v>
      </c>
      <c r="B31" s="114"/>
      <c r="C31" s="280"/>
      <c r="D31" s="121"/>
      <c r="E31" s="134"/>
      <c r="F31" s="136"/>
    </row>
    <row r="32" spans="1:6" ht="12.75">
      <c r="A32" s="82"/>
      <c r="B32" s="116"/>
      <c r="C32" s="282"/>
      <c r="D32" s="123"/>
      <c r="E32" s="131"/>
      <c r="F32" s="138"/>
    </row>
    <row r="33" spans="1:6" ht="12.75">
      <c r="A33" s="83"/>
      <c r="B33" s="119"/>
      <c r="C33" s="286"/>
      <c r="D33" s="126"/>
      <c r="E33" s="135"/>
      <c r="F33" s="140"/>
    </row>
    <row r="34" spans="1:6" ht="15">
      <c r="A34" s="132" t="s">
        <v>148</v>
      </c>
      <c r="B34" s="127">
        <v>60158.33</v>
      </c>
      <c r="C34" s="279">
        <v>0.08</v>
      </c>
      <c r="D34" s="127">
        <v>76178.69</v>
      </c>
      <c r="E34" s="279">
        <f>D34/D39*100</f>
        <v>0.03903248932890995</v>
      </c>
      <c r="F34" s="287">
        <f>D34/B34*100</f>
        <v>126.63032700542054</v>
      </c>
    </row>
    <row r="35" spans="1:6" ht="12.75">
      <c r="A35" s="132" t="s">
        <v>44</v>
      </c>
      <c r="B35" s="120"/>
      <c r="C35" s="285"/>
      <c r="D35" s="127"/>
      <c r="E35" s="165"/>
      <c r="F35" s="141"/>
    </row>
    <row r="36" spans="1:6" ht="12.75">
      <c r="A36" s="81"/>
      <c r="B36" s="120"/>
      <c r="C36" s="285"/>
      <c r="D36" s="127"/>
      <c r="E36" s="130"/>
      <c r="F36" s="141"/>
    </row>
    <row r="37" spans="1:6" ht="12.75">
      <c r="A37" s="82"/>
      <c r="B37" s="116"/>
      <c r="C37" s="282"/>
      <c r="D37" s="123"/>
      <c r="E37" s="131"/>
      <c r="F37" s="138"/>
    </row>
    <row r="38" spans="1:7" s="220" customFormat="1" ht="12.75">
      <c r="A38" s="252"/>
      <c r="B38" s="253"/>
      <c r="C38" s="254"/>
      <c r="D38" s="255"/>
      <c r="E38" s="254"/>
      <c r="F38" s="256"/>
      <c r="G38" s="216"/>
    </row>
    <row r="39" spans="1:7" s="220" customFormat="1" ht="12.75">
      <c r="A39" s="257" t="s">
        <v>149</v>
      </c>
      <c r="B39" s="277">
        <f>B11+B26+B30+B34</f>
        <v>125000387.28999999</v>
      </c>
      <c r="C39" s="278">
        <v>1</v>
      </c>
      <c r="D39" s="277">
        <f>D11+D26+D30+D34</f>
        <v>195167388.26999998</v>
      </c>
      <c r="E39" s="278">
        <v>1</v>
      </c>
      <c r="F39" s="287">
        <f>D39/B39*100</f>
        <v>156.13342686468087</v>
      </c>
      <c r="G39" s="216"/>
    </row>
    <row r="40" spans="1:7" s="220" customFormat="1" ht="13.5" thickBot="1">
      <c r="A40" s="258"/>
      <c r="B40" s="259"/>
      <c r="C40" s="260"/>
      <c r="D40" s="261"/>
      <c r="E40" s="260"/>
      <c r="F40" s="262"/>
      <c r="G40" s="216"/>
    </row>
    <row r="41" spans="2:5" ht="13.5" thickTop="1">
      <c r="B41" s="80"/>
      <c r="C41" s="80"/>
      <c r="D41" s="80"/>
      <c r="E41" s="80"/>
    </row>
    <row r="42" ht="14.25">
      <c r="A42" s="166" t="s">
        <v>239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39.75390625" style="0" customWidth="1"/>
    <col min="2" max="2" width="15.625" style="0" customWidth="1"/>
    <col min="3" max="3" width="13.875" style="0" customWidth="1"/>
    <col min="4" max="4" width="13.375" style="0" customWidth="1"/>
    <col min="5" max="5" width="13.75390625" style="0" customWidth="1"/>
  </cols>
  <sheetData>
    <row r="1" spans="1:5" s="4" customFormat="1" ht="12.75">
      <c r="A1" s="436" t="s">
        <v>102</v>
      </c>
      <c r="B1" s="436"/>
      <c r="C1" s="436"/>
      <c r="D1" s="436"/>
      <c r="E1" s="436"/>
    </row>
    <row r="2" spans="1:5" s="4" customFormat="1" ht="12.75">
      <c r="A2" s="436" t="s">
        <v>243</v>
      </c>
      <c r="B2" s="436"/>
      <c r="C2" s="436"/>
      <c r="D2" s="436"/>
      <c r="E2" s="436"/>
    </row>
    <row r="3" spans="4:5" s="4" customFormat="1" ht="12.75">
      <c r="D3" s="437" t="s">
        <v>110</v>
      </c>
      <c r="E3" s="437"/>
    </row>
    <row r="4" ht="13.5" thickBot="1">
      <c r="A4" s="109"/>
    </row>
    <row r="5" spans="1:5" s="238" customFormat="1" ht="13.5" thickTop="1">
      <c r="A5" s="235"/>
      <c r="B5" s="236"/>
      <c r="C5" s="236"/>
      <c r="D5" s="236"/>
      <c r="E5" s="237"/>
    </row>
    <row r="6" spans="1:5" s="238" customFormat="1" ht="12.75">
      <c r="A6" s="225"/>
      <c r="B6" s="221" t="s">
        <v>14</v>
      </c>
      <c r="C6" s="263"/>
      <c r="D6" s="264"/>
      <c r="E6" s="226" t="s">
        <v>14</v>
      </c>
    </row>
    <row r="7" spans="1:5" s="238" customFormat="1" ht="12.75">
      <c r="A7" s="225" t="s">
        <v>21</v>
      </c>
      <c r="B7" s="221" t="s">
        <v>22</v>
      </c>
      <c r="C7" s="221" t="s">
        <v>8</v>
      </c>
      <c r="D7" s="221" t="s">
        <v>23</v>
      </c>
      <c r="E7" s="226" t="s">
        <v>24</v>
      </c>
    </row>
    <row r="8" spans="1:5" s="238" customFormat="1" ht="12.75">
      <c r="A8" s="225"/>
      <c r="B8" s="221" t="s">
        <v>15</v>
      </c>
      <c r="C8" s="221"/>
      <c r="D8" s="221" t="s">
        <v>26</v>
      </c>
      <c r="E8" s="226" t="s">
        <v>15</v>
      </c>
    </row>
    <row r="9" spans="1:5" s="238" customFormat="1" ht="12.75">
      <c r="A9" s="225"/>
      <c r="B9" s="221">
        <v>2009</v>
      </c>
      <c r="C9" s="221"/>
      <c r="D9" s="221"/>
      <c r="E9" s="226">
        <v>2009</v>
      </c>
    </row>
    <row r="10" spans="1:5" s="238" customFormat="1" ht="12.75">
      <c r="A10" s="239"/>
      <c r="B10" s="240"/>
      <c r="C10" s="240"/>
      <c r="D10" s="240"/>
      <c r="E10" s="241"/>
    </row>
    <row r="11" spans="1:5" s="4" customFormat="1" ht="13.5" thickBot="1">
      <c r="A11" s="15">
        <v>1</v>
      </c>
      <c r="B11" s="16">
        <v>2</v>
      </c>
      <c r="C11" s="16">
        <v>3</v>
      </c>
      <c r="D11" s="16">
        <v>5</v>
      </c>
      <c r="E11" s="20">
        <v>6</v>
      </c>
    </row>
    <row r="12" spans="1:5" ht="12.75">
      <c r="A12" s="8"/>
      <c r="B12" s="6"/>
      <c r="C12" s="6"/>
      <c r="D12" s="6"/>
      <c r="E12" s="9"/>
    </row>
    <row r="13" spans="1:5" ht="12.75">
      <c r="A13" s="8" t="s">
        <v>257</v>
      </c>
      <c r="B13" s="143">
        <f>B15+B18+B21+B23</f>
        <v>126386.8</v>
      </c>
      <c r="C13" s="143">
        <f>C15+C18+C21+C23</f>
        <v>6147299.8100000005</v>
      </c>
      <c r="D13" s="143">
        <f>D15+D18+D21+D23</f>
        <v>123249.28</v>
      </c>
      <c r="E13" s="200">
        <f>B13+C13-D13</f>
        <v>6150437.33</v>
      </c>
    </row>
    <row r="14" spans="1:5" ht="12.75">
      <c r="A14" s="8"/>
      <c r="B14" s="197"/>
      <c r="C14" s="197"/>
      <c r="D14" s="197"/>
      <c r="E14" s="201"/>
    </row>
    <row r="15" spans="1:5" ht="12.75">
      <c r="A15" s="14" t="s">
        <v>62</v>
      </c>
      <c r="B15" s="197">
        <v>0</v>
      </c>
      <c r="C15" s="197">
        <v>0</v>
      </c>
      <c r="D15" s="197"/>
      <c r="E15" s="201">
        <f>B15+C15-D15</f>
        <v>0</v>
      </c>
    </row>
    <row r="16" spans="1:5" ht="12.75">
      <c r="A16" s="14" t="s">
        <v>63</v>
      </c>
      <c r="B16" s="197"/>
      <c r="C16" s="197"/>
      <c r="D16" s="197"/>
      <c r="E16" s="201"/>
    </row>
    <row r="17" spans="1:5" ht="12.75">
      <c r="A17" s="14"/>
      <c r="B17" s="197"/>
      <c r="C17" s="197"/>
      <c r="D17" s="197"/>
      <c r="E17" s="201"/>
    </row>
    <row r="18" spans="1:5" ht="12.75">
      <c r="A18" s="14" t="s">
        <v>64</v>
      </c>
      <c r="B18" s="197">
        <v>0</v>
      </c>
      <c r="C18" s="197">
        <v>0</v>
      </c>
      <c r="D18" s="197">
        <v>0</v>
      </c>
      <c r="E18" s="201">
        <f>B18+C18-D18</f>
        <v>0</v>
      </c>
    </row>
    <row r="19" spans="1:5" ht="12.75">
      <c r="A19" s="14" t="s">
        <v>65</v>
      </c>
      <c r="B19" s="197"/>
      <c r="C19" s="197"/>
      <c r="D19" s="197"/>
      <c r="E19" s="201"/>
    </row>
    <row r="20" spans="1:5" ht="12.75">
      <c r="A20" s="14"/>
      <c r="B20" s="197"/>
      <c r="C20" s="197"/>
      <c r="D20" s="197"/>
      <c r="E20" s="201"/>
    </row>
    <row r="21" spans="1:5" ht="12.75">
      <c r="A21" s="14" t="s">
        <v>159</v>
      </c>
      <c r="B21" s="197">
        <v>26811.53</v>
      </c>
      <c r="C21" s="197">
        <v>6071438.19</v>
      </c>
      <c r="D21" s="197">
        <v>60876.52</v>
      </c>
      <c r="E21" s="201">
        <f>B21+C21-D21</f>
        <v>6037373.200000001</v>
      </c>
    </row>
    <row r="22" spans="1:5" ht="12.75">
      <c r="A22" s="14"/>
      <c r="B22" s="197"/>
      <c r="C22" s="197"/>
      <c r="D22" s="197"/>
      <c r="E22" s="201"/>
    </row>
    <row r="23" spans="1:5" ht="12.75">
      <c r="A23" s="14" t="s">
        <v>162</v>
      </c>
      <c r="B23" s="197">
        <v>99575.27</v>
      </c>
      <c r="C23" s="197">
        <v>75861.62</v>
      </c>
      <c r="D23" s="197">
        <v>62372.76</v>
      </c>
      <c r="E23" s="201">
        <f>B23+C23-D23</f>
        <v>113064.13</v>
      </c>
    </row>
    <row r="24" spans="1:5" ht="12.75">
      <c r="A24" s="14" t="s">
        <v>163</v>
      </c>
      <c r="B24" s="197"/>
      <c r="C24" s="197"/>
      <c r="D24" s="197"/>
      <c r="E24" s="201"/>
    </row>
    <row r="25" spans="1:5" ht="12.75">
      <c r="A25" s="14" t="s">
        <v>164</v>
      </c>
      <c r="B25" s="197"/>
      <c r="C25" s="197"/>
      <c r="D25" s="197"/>
      <c r="E25" s="201"/>
    </row>
    <row r="26" spans="1:5" ht="12.75">
      <c r="A26" s="14" t="s">
        <v>160</v>
      </c>
      <c r="B26" s="197"/>
      <c r="C26" s="197"/>
      <c r="D26" s="197"/>
      <c r="E26" s="201"/>
    </row>
    <row r="27" spans="1:5" ht="12.75">
      <c r="A27" s="14"/>
      <c r="B27" s="197"/>
      <c r="C27" s="197"/>
      <c r="D27" s="197"/>
      <c r="E27" s="201"/>
    </row>
    <row r="28" spans="1:5" s="22" customFormat="1" ht="12.75">
      <c r="A28" s="8" t="s">
        <v>258</v>
      </c>
      <c r="B28" s="143">
        <v>5716</v>
      </c>
      <c r="C28" s="143">
        <v>2220.92</v>
      </c>
      <c r="D28" s="143">
        <v>1200</v>
      </c>
      <c r="E28" s="200">
        <f>B28+C28-D28</f>
        <v>6736.92</v>
      </c>
    </row>
    <row r="29" spans="1:5" s="22" customFormat="1" ht="12.75">
      <c r="A29" s="8"/>
      <c r="B29" s="197"/>
      <c r="C29" s="197"/>
      <c r="D29" s="197"/>
      <c r="E29" s="201"/>
    </row>
    <row r="30" spans="1:5" ht="12.75">
      <c r="A30" s="10"/>
      <c r="B30" s="198"/>
      <c r="C30" s="198"/>
      <c r="D30" s="198"/>
      <c r="E30" s="202"/>
    </row>
    <row r="31" spans="1:5" ht="12.75">
      <c r="A31" s="8" t="s">
        <v>161</v>
      </c>
      <c r="B31" s="143">
        <f>B13+B28</f>
        <v>132102.8</v>
      </c>
      <c r="C31" s="143">
        <f>C13+C28</f>
        <v>6149520.73</v>
      </c>
      <c r="D31" s="143">
        <f>D13+D28</f>
        <v>124449.28</v>
      </c>
      <c r="E31" s="200">
        <f>B31+C31-D31</f>
        <v>6157174.25</v>
      </c>
    </row>
    <row r="32" spans="1:5" ht="13.5" thickBot="1">
      <c r="A32" s="13"/>
      <c r="B32" s="199"/>
      <c r="C32" s="199"/>
      <c r="D32" s="199"/>
      <c r="E32" s="196"/>
    </row>
    <row r="33" ht="13.5" thickTop="1"/>
    <row r="34" ht="12.75">
      <c r="A34" s="161" t="s">
        <v>239</v>
      </c>
    </row>
    <row r="36" spans="1:5" s="4" customFormat="1" ht="12.75">
      <c r="A36"/>
      <c r="B36"/>
      <c r="C36"/>
      <c r="D36"/>
      <c r="E36"/>
    </row>
  </sheetData>
  <sheetProtection/>
  <mergeCells count="3">
    <mergeCell ref="A1:E1"/>
    <mergeCell ref="D3:E3"/>
    <mergeCell ref="A2:E2"/>
  </mergeCells>
  <printOptions/>
  <pageMargins left="0.472440944881889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2">
      <selection activeCell="A52" sqref="A52"/>
    </sheetView>
  </sheetViews>
  <sheetFormatPr defaultColWidth="9.00390625" defaultRowHeight="12.75"/>
  <cols>
    <col min="1" max="1" width="15.875" style="0" customWidth="1"/>
    <col min="2" max="2" width="48.75390625" style="0" customWidth="1"/>
    <col min="3" max="3" width="16.25390625" style="0" customWidth="1"/>
  </cols>
  <sheetData>
    <row r="1" spans="1:3" ht="15.75">
      <c r="A1" s="420" t="s">
        <v>245</v>
      </c>
      <c r="B1" s="420"/>
      <c r="C1" s="420"/>
    </row>
    <row r="2" spans="1:3" ht="13.5" thickBot="1">
      <c r="A2" s="109"/>
      <c r="C2" s="111" t="s">
        <v>107</v>
      </c>
    </row>
    <row r="3" spans="1:3" ht="22.5" customHeight="1" thickBot="1" thickTop="1">
      <c r="A3" s="154"/>
      <c r="B3" s="156" t="s">
        <v>21</v>
      </c>
      <c r="C3" s="157" t="s">
        <v>114</v>
      </c>
    </row>
    <row r="4" spans="1:3" s="220" customFormat="1" ht="12.75">
      <c r="A4" s="227" t="s">
        <v>115</v>
      </c>
      <c r="B4" s="240" t="s">
        <v>211</v>
      </c>
      <c r="C4" s="325">
        <f>SUM(C5:C9)</f>
        <v>205947120.32999998</v>
      </c>
    </row>
    <row r="5" spans="1:3" ht="12.75">
      <c r="A5" s="155"/>
      <c r="B5" s="78" t="s">
        <v>116</v>
      </c>
      <c r="C5" s="158">
        <v>193529115.58</v>
      </c>
    </row>
    <row r="6" spans="1:3" ht="12.75">
      <c r="A6" s="155"/>
      <c r="B6" s="78" t="s">
        <v>117</v>
      </c>
      <c r="C6" s="158">
        <v>76178.69</v>
      </c>
    </row>
    <row r="7" spans="1:3" ht="12.75">
      <c r="A7" s="155"/>
      <c r="B7" s="78" t="s">
        <v>118</v>
      </c>
      <c r="C7" s="158">
        <v>12166556.17</v>
      </c>
    </row>
    <row r="8" spans="1:3" ht="12.75">
      <c r="A8" s="155"/>
      <c r="B8" s="78" t="s">
        <v>119</v>
      </c>
      <c r="C8" s="158">
        <v>175269.89</v>
      </c>
    </row>
    <row r="9" spans="1:3" ht="12.75">
      <c r="A9" s="155"/>
      <c r="B9" s="78" t="s">
        <v>120</v>
      </c>
      <c r="C9" s="158">
        <v>0</v>
      </c>
    </row>
    <row r="10" spans="1:3" s="220" customFormat="1" ht="12.75">
      <c r="A10" s="326" t="s">
        <v>121</v>
      </c>
      <c r="B10" s="327" t="s">
        <v>212</v>
      </c>
      <c r="C10" s="328">
        <f>SUM(C11:C15)</f>
        <v>72853.74</v>
      </c>
    </row>
    <row r="11" spans="1:3" ht="12.75">
      <c r="A11" s="155" t="s">
        <v>169</v>
      </c>
      <c r="B11" s="78" t="s">
        <v>122</v>
      </c>
      <c r="C11" s="159">
        <v>0</v>
      </c>
    </row>
    <row r="12" spans="1:3" ht="12.75">
      <c r="A12" s="155" t="s">
        <v>170</v>
      </c>
      <c r="B12" s="78" t="s">
        <v>158</v>
      </c>
      <c r="C12" s="158">
        <v>51667.76</v>
      </c>
    </row>
    <row r="13" spans="1:3" ht="12.75">
      <c r="A13" s="155" t="s">
        <v>171</v>
      </c>
      <c r="B13" s="78" t="s">
        <v>172</v>
      </c>
      <c r="C13" s="158">
        <v>2818.11</v>
      </c>
    </row>
    <row r="14" spans="1:3" ht="12.75">
      <c r="A14" s="155" t="s">
        <v>259</v>
      </c>
      <c r="B14" s="78" t="s">
        <v>153</v>
      </c>
      <c r="C14" s="158">
        <v>18367.87</v>
      </c>
    </row>
    <row r="15" spans="1:3" ht="12.75">
      <c r="A15" s="155"/>
      <c r="B15" s="78" t="s">
        <v>213</v>
      </c>
      <c r="C15" s="158">
        <v>0</v>
      </c>
    </row>
    <row r="16" spans="1:3" ht="12.75">
      <c r="A16" s="322" t="s">
        <v>123</v>
      </c>
      <c r="B16" s="323" t="s">
        <v>188</v>
      </c>
      <c r="C16" s="324">
        <f>SUM(C17)</f>
        <v>3684.32</v>
      </c>
    </row>
    <row r="17" spans="1:3" ht="12.75">
      <c r="A17" s="394">
        <v>208</v>
      </c>
      <c r="B17" s="1" t="s">
        <v>189</v>
      </c>
      <c r="C17" s="160">
        <v>3684.32</v>
      </c>
    </row>
    <row r="18" spans="1:3" ht="13.5" thickBot="1">
      <c r="A18" s="59" t="s">
        <v>129</v>
      </c>
      <c r="B18" s="406" t="s">
        <v>230</v>
      </c>
      <c r="C18" s="407">
        <v>1570681.67</v>
      </c>
    </row>
    <row r="19" spans="1:3" s="220" customFormat="1" ht="27.75" customHeight="1" thickBot="1">
      <c r="A19" s="395" t="s">
        <v>124</v>
      </c>
      <c r="B19" s="396" t="s">
        <v>231</v>
      </c>
      <c r="C19" s="397">
        <f>C4-C10+C16+C18</f>
        <v>207448632.57999995</v>
      </c>
    </row>
    <row r="20" spans="1:3" s="220" customFormat="1" ht="12.75">
      <c r="A20" s="227" t="s">
        <v>123</v>
      </c>
      <c r="B20" s="240" t="s">
        <v>125</v>
      </c>
      <c r="C20" s="325">
        <f>SUM(C21:C25)</f>
        <v>213326398.71999997</v>
      </c>
    </row>
    <row r="21" spans="1:3" ht="12.75">
      <c r="A21" s="155"/>
      <c r="B21" s="78" t="s">
        <v>186</v>
      </c>
      <c r="C21" s="158">
        <v>205088991.29</v>
      </c>
    </row>
    <row r="22" spans="1:3" ht="12.75">
      <c r="A22" s="155"/>
      <c r="B22" s="78" t="s">
        <v>187</v>
      </c>
      <c r="C22" s="158">
        <v>30262.17</v>
      </c>
    </row>
    <row r="23" spans="1:3" ht="12.75">
      <c r="A23" s="155"/>
      <c r="B23" s="78" t="s">
        <v>126</v>
      </c>
      <c r="C23" s="158">
        <v>7223851.56</v>
      </c>
    </row>
    <row r="24" spans="1:3" ht="12.75">
      <c r="A24" s="155"/>
      <c r="B24" s="78" t="s">
        <v>127</v>
      </c>
      <c r="C24" s="158">
        <v>776353.98</v>
      </c>
    </row>
    <row r="25" spans="1:3" ht="12.75">
      <c r="A25" s="155"/>
      <c r="B25" s="78" t="s">
        <v>128</v>
      </c>
      <c r="C25" s="158">
        <v>206939.72</v>
      </c>
    </row>
    <row r="26" spans="1:3" s="220" customFormat="1" ht="12.75">
      <c r="A26" s="326" t="s">
        <v>129</v>
      </c>
      <c r="B26" s="327" t="s">
        <v>130</v>
      </c>
      <c r="C26" s="328">
        <f>SUM(C27:C43)</f>
        <v>13032634.760000002</v>
      </c>
    </row>
    <row r="27" spans="1:3" ht="12.75">
      <c r="A27" s="155" t="s">
        <v>155</v>
      </c>
      <c r="B27" s="78" t="s">
        <v>173</v>
      </c>
      <c r="C27" s="158">
        <v>3719509.7</v>
      </c>
    </row>
    <row r="28" spans="1:3" ht="12.75">
      <c r="A28" s="155" t="s">
        <v>156</v>
      </c>
      <c r="B28" s="78" t="s">
        <v>174</v>
      </c>
      <c r="C28" s="158">
        <v>0</v>
      </c>
    </row>
    <row r="29" spans="1:3" ht="12.75">
      <c r="A29" s="155" t="s">
        <v>214</v>
      </c>
      <c r="B29" s="78" t="s">
        <v>175</v>
      </c>
      <c r="C29" s="158">
        <v>7759.09</v>
      </c>
    </row>
    <row r="30" spans="1:3" ht="12.75">
      <c r="A30" s="155" t="s">
        <v>215</v>
      </c>
      <c r="B30" s="78" t="s">
        <v>176</v>
      </c>
      <c r="C30" s="158">
        <v>0</v>
      </c>
    </row>
    <row r="31" spans="1:3" ht="12.75">
      <c r="A31" s="155" t="s">
        <v>216</v>
      </c>
      <c r="B31" s="78" t="s">
        <v>133</v>
      </c>
      <c r="C31" s="158">
        <v>204052.39</v>
      </c>
    </row>
    <row r="32" spans="1:3" ht="12.75">
      <c r="A32" s="155" t="s">
        <v>177</v>
      </c>
      <c r="B32" s="78" t="s">
        <v>132</v>
      </c>
      <c r="C32" s="158">
        <v>3600</v>
      </c>
    </row>
    <row r="33" spans="1:3" ht="12.75">
      <c r="A33" s="155" t="s">
        <v>178</v>
      </c>
      <c r="B33" s="78" t="s">
        <v>126</v>
      </c>
      <c r="C33" s="158">
        <v>609347.51</v>
      </c>
    </row>
    <row r="34" spans="1:3" ht="12.75">
      <c r="A34" s="155" t="s">
        <v>154</v>
      </c>
      <c r="B34" s="78" t="s">
        <v>131</v>
      </c>
      <c r="C34" s="158">
        <v>80225.53</v>
      </c>
    </row>
    <row r="35" spans="1:3" ht="12.75">
      <c r="A35" s="155" t="s">
        <v>260</v>
      </c>
      <c r="B35" s="78" t="s">
        <v>261</v>
      </c>
      <c r="C35" s="158">
        <v>0</v>
      </c>
    </row>
    <row r="36" spans="1:6" ht="12.75">
      <c r="A36" s="321">
        <v>771</v>
      </c>
      <c r="B36" s="78" t="s">
        <v>217</v>
      </c>
      <c r="C36" s="158">
        <v>206939.72</v>
      </c>
      <c r="F36" s="153"/>
    </row>
    <row r="37" spans="1:3" ht="12.75">
      <c r="A37" s="155" t="s">
        <v>179</v>
      </c>
      <c r="B37" s="78" t="s">
        <v>180</v>
      </c>
      <c r="C37" s="158">
        <v>675449.95</v>
      </c>
    </row>
    <row r="38" spans="1:3" ht="12.75">
      <c r="A38" s="321" t="s">
        <v>218</v>
      </c>
      <c r="B38" s="78" t="s">
        <v>219</v>
      </c>
      <c r="C38" s="158">
        <v>0</v>
      </c>
    </row>
    <row r="39" spans="1:3" ht="12.75">
      <c r="A39" s="155" t="s">
        <v>220</v>
      </c>
      <c r="B39" s="78" t="s">
        <v>221</v>
      </c>
      <c r="C39" s="158">
        <v>260000</v>
      </c>
    </row>
    <row r="40" spans="1:3" ht="12.75">
      <c r="A40" s="321">
        <v>229</v>
      </c>
      <c r="B40" s="78" t="s">
        <v>222</v>
      </c>
      <c r="C40" s="158">
        <v>0</v>
      </c>
    </row>
    <row r="41" spans="1:3" ht="12.75">
      <c r="A41" s="155" t="s">
        <v>181</v>
      </c>
      <c r="B41" s="78" t="s">
        <v>182</v>
      </c>
      <c r="C41" s="158">
        <v>6149520.73</v>
      </c>
    </row>
    <row r="42" spans="1:3" ht="12.75">
      <c r="A42" s="155" t="s">
        <v>183</v>
      </c>
      <c r="B42" s="78" t="s">
        <v>184</v>
      </c>
      <c r="C42" s="158">
        <v>1208.14</v>
      </c>
    </row>
    <row r="43" spans="1:3" ht="12.75">
      <c r="A43" s="155" t="s">
        <v>157</v>
      </c>
      <c r="B43" s="78" t="s">
        <v>185</v>
      </c>
      <c r="C43" s="158">
        <v>1115022</v>
      </c>
    </row>
    <row r="44" spans="1:3" ht="12.75">
      <c r="A44" s="322" t="s">
        <v>190</v>
      </c>
      <c r="B44" s="323" t="s">
        <v>191</v>
      </c>
      <c r="C44" s="324">
        <f>SUM(C45:C46)</f>
        <v>3396028.05</v>
      </c>
    </row>
    <row r="45" spans="1:3" ht="13.5" customHeight="1">
      <c r="A45" s="321">
        <v>207</v>
      </c>
      <c r="B45" s="78" t="s">
        <v>192</v>
      </c>
      <c r="C45" s="158">
        <v>758191.9</v>
      </c>
    </row>
    <row r="46" spans="1:3" ht="12.75">
      <c r="A46" s="10" t="s">
        <v>223</v>
      </c>
      <c r="B46" s="1" t="s">
        <v>229</v>
      </c>
      <c r="C46" s="160">
        <v>2637836.15</v>
      </c>
    </row>
    <row r="47" spans="1:3" ht="13.5" thickBot="1">
      <c r="A47" s="59" t="s">
        <v>232</v>
      </c>
      <c r="B47" s="406" t="s">
        <v>233</v>
      </c>
      <c r="C47" s="407">
        <v>1695285.93</v>
      </c>
    </row>
    <row r="48" spans="1:3" s="220" customFormat="1" ht="16.5" customHeight="1" thickBot="1">
      <c r="A48" s="401" t="s">
        <v>134</v>
      </c>
      <c r="B48" s="402" t="s">
        <v>234</v>
      </c>
      <c r="C48" s="403">
        <f>C20-C26+C44+C47</f>
        <v>205385077.94</v>
      </c>
    </row>
    <row r="49" spans="1:3" s="220" customFormat="1" ht="27" customHeight="1" thickBot="1">
      <c r="A49" s="398" t="s">
        <v>135</v>
      </c>
      <c r="B49" s="399" t="s">
        <v>136</v>
      </c>
      <c r="C49" s="400">
        <f>C19-C48</f>
        <v>2063554.639999956</v>
      </c>
    </row>
    <row r="50" ht="13.5" thickTop="1"/>
    <row r="51" ht="12.75">
      <c r="A51" s="161" t="s">
        <v>264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ostroleka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INFOSYSTEM</dc:creator>
  <cp:keywords/>
  <dc:description/>
  <cp:lastModifiedBy>am</cp:lastModifiedBy>
  <cp:lastPrinted>2010-07-08T12:27:56Z</cp:lastPrinted>
  <dcterms:created xsi:type="dcterms:W3CDTF">1999-10-16T06:35:28Z</dcterms:created>
  <dcterms:modified xsi:type="dcterms:W3CDTF">2010-08-17T09:50:37Z</dcterms:modified>
  <cp:category/>
  <cp:version/>
  <cp:contentType/>
  <cp:contentStatus/>
</cp:coreProperties>
</file>